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100 - Zastávka Hněvkov..." sheetId="2" r:id="rId2"/>
    <sheet name="SO 101 - DIO Hněvkovského..." sheetId="3" r:id="rId3"/>
    <sheet name="SO 102 - DIO Hněvkovského..." sheetId="4" r:id="rId4"/>
    <sheet name="SO 103 - VRN - Hněvkovského" sheetId="5" r:id="rId5"/>
    <sheet name="SO 200 - Zastávka Mikulova" sheetId="6" r:id="rId6"/>
    <sheet name="SO 201 - DIO Mikulova 1. ..." sheetId="7" r:id="rId7"/>
    <sheet name="SO 202 - DIO Mikulova 2. ..." sheetId="8" r:id="rId8"/>
    <sheet name="SO 203 - VRN - Mikulova" sheetId="9" r:id="rId9"/>
    <sheet name="Pokyny pro vyplnění" sheetId="10" r:id="rId10"/>
  </sheets>
  <definedNames>
    <definedName name="_xlnm.Print_Area" localSheetId="0">'Rekapitulace stavby'!$D$4:$AO$36,'Rekapitulace stavby'!$C$42:$AQ$63</definedName>
    <definedName name="_xlnm.Print_Titles" localSheetId="0">'Rekapitulace stavby'!$52:$52</definedName>
    <definedName name="_xlnm._FilterDatabase" localSheetId="1" hidden="1">'SO 100 - Zastávka Hněvkov...'!$C$88:$K$519</definedName>
    <definedName name="_xlnm.Print_Area" localSheetId="1">'SO 100 - Zastávka Hněvkov...'!$C$4:$J$39,'SO 100 - Zastávka Hněvkov...'!$C$45:$J$70,'SO 100 - Zastávka Hněvkov...'!$C$76:$K$519</definedName>
    <definedName name="_xlnm.Print_Titles" localSheetId="1">'SO 100 - Zastávka Hněvkov...'!$88:$88</definedName>
    <definedName name="_xlnm._FilterDatabase" localSheetId="2" hidden="1">'SO 101 - DIO Hněvkovského...'!$C$80:$K$145</definedName>
    <definedName name="_xlnm.Print_Area" localSheetId="2">'SO 101 - DIO Hněvkovského...'!$C$4:$J$39,'SO 101 - DIO Hněvkovského...'!$C$45:$J$62,'SO 101 - DIO Hněvkovského...'!$C$68:$K$145</definedName>
    <definedName name="_xlnm.Print_Titles" localSheetId="2">'SO 101 - DIO Hněvkovského...'!$80:$80</definedName>
    <definedName name="_xlnm._FilterDatabase" localSheetId="3" hidden="1">'SO 102 - DIO Hněvkovského...'!$C$80:$K$145</definedName>
    <definedName name="_xlnm.Print_Area" localSheetId="3">'SO 102 - DIO Hněvkovského...'!$C$4:$J$39,'SO 102 - DIO Hněvkovského...'!$C$45:$J$62,'SO 102 - DIO Hněvkovského...'!$C$68:$K$145</definedName>
    <definedName name="_xlnm.Print_Titles" localSheetId="3">'SO 102 - DIO Hněvkovského...'!$80:$80</definedName>
    <definedName name="_xlnm._FilterDatabase" localSheetId="4" hidden="1">'SO 103 - VRN - Hněvkovského'!$C$85:$K$103</definedName>
    <definedName name="_xlnm.Print_Area" localSheetId="4">'SO 103 - VRN - Hněvkovského'!$C$4:$J$39,'SO 103 - VRN - Hněvkovského'!$C$45:$J$67,'SO 103 - VRN - Hněvkovského'!$C$73:$K$103</definedName>
    <definedName name="_xlnm.Print_Titles" localSheetId="4">'SO 103 - VRN - Hněvkovského'!$85:$85</definedName>
    <definedName name="_xlnm._FilterDatabase" localSheetId="5" hidden="1">'SO 200 - Zastávka Mikulova'!$C$90:$K$517</definedName>
    <definedName name="_xlnm.Print_Area" localSheetId="5">'SO 200 - Zastávka Mikulova'!$C$4:$J$39,'SO 200 - Zastávka Mikulova'!$C$45:$J$72,'SO 200 - Zastávka Mikulova'!$C$78:$K$517</definedName>
    <definedName name="_xlnm.Print_Titles" localSheetId="5">'SO 200 - Zastávka Mikulova'!$90:$90</definedName>
    <definedName name="_xlnm._FilterDatabase" localSheetId="6" hidden="1">'SO 201 - DIO Mikulova 1. ...'!$C$80:$K$145</definedName>
    <definedName name="_xlnm.Print_Area" localSheetId="6">'SO 201 - DIO Mikulova 1. ...'!$C$4:$J$39,'SO 201 - DIO Mikulova 1. ...'!$C$45:$J$62,'SO 201 - DIO Mikulova 1. ...'!$C$68:$K$145</definedName>
    <definedName name="_xlnm.Print_Titles" localSheetId="6">'SO 201 - DIO Mikulova 1. ...'!$80:$80</definedName>
    <definedName name="_xlnm._FilterDatabase" localSheetId="7" hidden="1">'SO 202 - DIO Mikulova 2. ...'!$C$80:$K$145</definedName>
    <definedName name="_xlnm.Print_Area" localSheetId="7">'SO 202 - DIO Mikulova 2. ...'!$C$4:$J$39,'SO 202 - DIO Mikulova 2. ...'!$C$45:$J$62,'SO 202 - DIO Mikulova 2. ...'!$C$68:$K$145</definedName>
    <definedName name="_xlnm.Print_Titles" localSheetId="7">'SO 202 - DIO Mikulova 2. ...'!$80:$80</definedName>
    <definedName name="_xlnm._FilterDatabase" localSheetId="8" hidden="1">'SO 203 - VRN - Mikulova'!$C$85:$K$103</definedName>
    <definedName name="_xlnm.Print_Area" localSheetId="8">'SO 203 - VRN - Mikulova'!$C$4:$J$39,'SO 203 - VRN - Mikulova'!$C$45:$J$67,'SO 203 - VRN - Mikulova'!$C$73:$K$103</definedName>
    <definedName name="_xlnm.Print_Titles" localSheetId="8">'SO 203 - VRN - Mikulova'!$85:$85</definedName>
    <definedName name="_xlnm.Print_Area" localSheetId="9">'Pokyny pro vyplnění'!$B$2:$K$71,'Pokyny pro vyplnění'!$B$74:$K$118,'Pokyny pro vyplnění'!$B$121:$K$190,'Pokyny pro vyplnění'!$B$198:$K$218</definedName>
  </definedNames>
  <calcPr/>
</workbook>
</file>

<file path=xl/calcChain.xml><?xml version="1.0" encoding="utf-8"?>
<calcChain xmlns="http://schemas.openxmlformats.org/spreadsheetml/2006/main">
  <c i="9" r="J37"/>
  <c r="J36"/>
  <c i="1" r="AY62"/>
  <c i="9" r="J35"/>
  <c i="1" r="AX62"/>
  <c i="9" r="BI103"/>
  <c r="BH103"/>
  <c r="BG103"/>
  <c r="BF103"/>
  <c r="T103"/>
  <c r="T102"/>
  <c r="R103"/>
  <c r="R102"/>
  <c r="P103"/>
  <c r="P102"/>
  <c r="BK103"/>
  <c r="BK102"/>
  <c r="J102"/>
  <c r="J103"/>
  <c r="BE103"/>
  <c r="J66"/>
  <c r="BI101"/>
  <c r="BH101"/>
  <c r="BG101"/>
  <c r="BF101"/>
  <c r="T101"/>
  <c r="T100"/>
  <c r="R101"/>
  <c r="R100"/>
  <c r="P101"/>
  <c r="P100"/>
  <c r="BK101"/>
  <c r="BK100"/>
  <c r="J100"/>
  <c r="J101"/>
  <c r="BE101"/>
  <c r="J65"/>
  <c r="BI99"/>
  <c r="BH99"/>
  <c r="BG99"/>
  <c r="BF99"/>
  <c r="T99"/>
  <c r="T98"/>
  <c r="R99"/>
  <c r="R98"/>
  <c r="P99"/>
  <c r="P98"/>
  <c r="BK99"/>
  <c r="BK98"/>
  <c r="J98"/>
  <c r="J99"/>
  <c r="BE99"/>
  <c r="J64"/>
  <c r="BI97"/>
  <c r="BH97"/>
  <c r="BG97"/>
  <c r="BF97"/>
  <c r="T97"/>
  <c r="R97"/>
  <c r="P97"/>
  <c r="BK97"/>
  <c r="J97"/>
  <c r="BE97"/>
  <c r="BI96"/>
  <c r="BH96"/>
  <c r="BG96"/>
  <c r="BF96"/>
  <c r="T96"/>
  <c r="T95"/>
  <c r="R96"/>
  <c r="R95"/>
  <c r="P96"/>
  <c r="P95"/>
  <c r="BK96"/>
  <c r="BK95"/>
  <c r="J95"/>
  <c r="J96"/>
  <c r="BE96"/>
  <c r="J63"/>
  <c r="BI94"/>
  <c r="BH94"/>
  <c r="BG94"/>
  <c r="BF94"/>
  <c r="T94"/>
  <c r="T93"/>
  <c r="R94"/>
  <c r="R93"/>
  <c r="P94"/>
  <c r="P93"/>
  <c r="BK94"/>
  <c r="BK93"/>
  <c r="J93"/>
  <c r="J94"/>
  <c r="BE94"/>
  <c r="J62"/>
  <c r="BI92"/>
  <c r="BH92"/>
  <c r="BG92"/>
  <c r="BF92"/>
  <c r="T92"/>
  <c r="R92"/>
  <c r="P92"/>
  <c r="BK92"/>
  <c r="J92"/>
  <c r="BE92"/>
  <c r="BI91"/>
  <c r="BH91"/>
  <c r="BG91"/>
  <c r="BF91"/>
  <c r="T91"/>
  <c r="R91"/>
  <c r="P91"/>
  <c r="BK91"/>
  <c r="J91"/>
  <c r="BE91"/>
  <c r="BI90"/>
  <c r="BH90"/>
  <c r="BG90"/>
  <c r="BF90"/>
  <c r="T90"/>
  <c r="R90"/>
  <c r="P90"/>
  <c r="BK90"/>
  <c r="J90"/>
  <c r="BE90"/>
  <c r="BI89"/>
  <c r="F37"/>
  <c i="1" r="BD62"/>
  <c i="9" r="BH89"/>
  <c r="F36"/>
  <c i="1" r="BC62"/>
  <c i="9" r="BG89"/>
  <c r="F35"/>
  <c i="1" r="BB62"/>
  <c i="9" r="BF89"/>
  <c r="J34"/>
  <c i="1" r="AW62"/>
  <c i="9" r="F34"/>
  <c i="1" r="BA62"/>
  <c i="9" r="T89"/>
  <c r="T88"/>
  <c r="T87"/>
  <c r="T86"/>
  <c r="R89"/>
  <c r="R88"/>
  <c r="R87"/>
  <c r="R86"/>
  <c r="P89"/>
  <c r="P88"/>
  <c r="P87"/>
  <c r="P86"/>
  <c i="1" r="AU62"/>
  <c i="9" r="BK89"/>
  <c r="BK88"/>
  <c r="J88"/>
  <c r="BK87"/>
  <c r="J87"/>
  <c r="BK86"/>
  <c r="J86"/>
  <c r="J59"/>
  <c r="J30"/>
  <c i="1" r="AG62"/>
  <c i="9" r="J89"/>
  <c r="BE89"/>
  <c r="J33"/>
  <c i="1" r="AV62"/>
  <c i="9" r="F33"/>
  <c i="1" r="AZ62"/>
  <c i="9" r="J61"/>
  <c r="J60"/>
  <c r="J82"/>
  <c r="F80"/>
  <c r="E78"/>
  <c r="J54"/>
  <c r="F52"/>
  <c r="E50"/>
  <c r="J39"/>
  <c r="J24"/>
  <c r="E24"/>
  <c r="J83"/>
  <c r="J55"/>
  <c r="J23"/>
  <c r="J18"/>
  <c r="E18"/>
  <c r="F83"/>
  <c r="F55"/>
  <c r="J17"/>
  <c r="J15"/>
  <c r="E15"/>
  <c r="F82"/>
  <c r="F54"/>
  <c r="J14"/>
  <c r="J12"/>
  <c r="J80"/>
  <c r="J52"/>
  <c r="E7"/>
  <c r="E76"/>
  <c r="E48"/>
  <c i="8" r="J37"/>
  <c r="J36"/>
  <c i="1" r="AY61"/>
  <c i="8" r="J35"/>
  <c i="1" r="AX61"/>
  <c i="8" r="BI141"/>
  <c r="BH141"/>
  <c r="BG141"/>
  <c r="BF141"/>
  <c r="T141"/>
  <c r="R141"/>
  <c r="P141"/>
  <c r="BK141"/>
  <c r="J141"/>
  <c r="BE141"/>
  <c r="BI136"/>
  <c r="BH136"/>
  <c r="BG136"/>
  <c r="BF136"/>
  <c r="T136"/>
  <c r="R136"/>
  <c r="P136"/>
  <c r="BK136"/>
  <c r="J136"/>
  <c r="BE136"/>
  <c r="BI132"/>
  <c r="BH132"/>
  <c r="BG132"/>
  <c r="BF132"/>
  <c r="T132"/>
  <c r="R132"/>
  <c r="P132"/>
  <c r="BK132"/>
  <c r="J132"/>
  <c r="BE132"/>
  <c r="BI128"/>
  <c r="BH128"/>
  <c r="BG128"/>
  <c r="BF128"/>
  <c r="T128"/>
  <c r="R128"/>
  <c r="P128"/>
  <c r="BK128"/>
  <c r="J128"/>
  <c r="BE128"/>
  <c r="BI123"/>
  <c r="BH123"/>
  <c r="BG123"/>
  <c r="BF123"/>
  <c r="T123"/>
  <c r="R123"/>
  <c r="P123"/>
  <c r="BK123"/>
  <c r="J123"/>
  <c r="BE123"/>
  <c r="BI118"/>
  <c r="BH118"/>
  <c r="BG118"/>
  <c r="BF118"/>
  <c r="T118"/>
  <c r="R118"/>
  <c r="P118"/>
  <c r="BK118"/>
  <c r="J118"/>
  <c r="BE118"/>
  <c r="BI113"/>
  <c r="BH113"/>
  <c r="BG113"/>
  <c r="BF113"/>
  <c r="T113"/>
  <c r="R113"/>
  <c r="P113"/>
  <c r="BK113"/>
  <c r="J113"/>
  <c r="BE113"/>
  <c r="BI108"/>
  <c r="BH108"/>
  <c r="BG108"/>
  <c r="BF108"/>
  <c r="T108"/>
  <c r="R108"/>
  <c r="P108"/>
  <c r="BK108"/>
  <c r="J108"/>
  <c r="BE108"/>
  <c r="BI96"/>
  <c r="BH96"/>
  <c r="BG96"/>
  <c r="BF96"/>
  <c r="T96"/>
  <c r="R96"/>
  <c r="P96"/>
  <c r="BK96"/>
  <c r="J96"/>
  <c r="BE96"/>
  <c r="BI84"/>
  <c r="F37"/>
  <c i="1" r="BD61"/>
  <c i="8" r="BH84"/>
  <c r="F36"/>
  <c i="1" r="BC61"/>
  <c i="8" r="BG84"/>
  <c r="F35"/>
  <c i="1" r="BB61"/>
  <c i="8" r="BF84"/>
  <c r="J34"/>
  <c i="1" r="AW61"/>
  <c i="8" r="F34"/>
  <c i="1" r="BA61"/>
  <c i="8" r="T84"/>
  <c r="T83"/>
  <c r="T82"/>
  <c r="T81"/>
  <c r="R84"/>
  <c r="R83"/>
  <c r="R82"/>
  <c r="R81"/>
  <c r="P84"/>
  <c r="P83"/>
  <c r="P82"/>
  <c r="P81"/>
  <c i="1" r="AU61"/>
  <c i="8" r="BK84"/>
  <c r="BK83"/>
  <c r="J83"/>
  <c r="BK82"/>
  <c r="J82"/>
  <c r="BK81"/>
  <c r="J81"/>
  <c r="J59"/>
  <c r="J30"/>
  <c i="1" r="AG61"/>
  <c i="8" r="J84"/>
  <c r="BE84"/>
  <c r="J33"/>
  <c i="1" r="AV61"/>
  <c i="8" r="F33"/>
  <c i="1" r="AZ61"/>
  <c i="8" r="J61"/>
  <c r="J60"/>
  <c r="J77"/>
  <c r="F75"/>
  <c r="E73"/>
  <c r="J54"/>
  <c r="F52"/>
  <c r="E50"/>
  <c r="J39"/>
  <c r="J24"/>
  <c r="E24"/>
  <c r="J78"/>
  <c r="J55"/>
  <c r="J23"/>
  <c r="J18"/>
  <c r="E18"/>
  <c r="F78"/>
  <c r="F55"/>
  <c r="J17"/>
  <c r="J15"/>
  <c r="E15"/>
  <c r="F77"/>
  <c r="F54"/>
  <c r="J14"/>
  <c r="J12"/>
  <c r="J75"/>
  <c r="J52"/>
  <c r="E7"/>
  <c r="E71"/>
  <c r="E48"/>
  <c i="7" r="J37"/>
  <c r="J36"/>
  <c i="1" r="AY60"/>
  <c i="7" r="J35"/>
  <c i="1" r="AX60"/>
  <c i="7" r="BI141"/>
  <c r="BH141"/>
  <c r="BG141"/>
  <c r="BF141"/>
  <c r="T141"/>
  <c r="R141"/>
  <c r="P141"/>
  <c r="BK141"/>
  <c r="J141"/>
  <c r="BE141"/>
  <c r="BI136"/>
  <c r="BH136"/>
  <c r="BG136"/>
  <c r="BF136"/>
  <c r="T136"/>
  <c r="R136"/>
  <c r="P136"/>
  <c r="BK136"/>
  <c r="J136"/>
  <c r="BE136"/>
  <c r="BI132"/>
  <c r="BH132"/>
  <c r="BG132"/>
  <c r="BF132"/>
  <c r="T132"/>
  <c r="R132"/>
  <c r="P132"/>
  <c r="BK132"/>
  <c r="J132"/>
  <c r="BE132"/>
  <c r="BI128"/>
  <c r="BH128"/>
  <c r="BG128"/>
  <c r="BF128"/>
  <c r="T128"/>
  <c r="R128"/>
  <c r="P128"/>
  <c r="BK128"/>
  <c r="J128"/>
  <c r="BE128"/>
  <c r="BI123"/>
  <c r="BH123"/>
  <c r="BG123"/>
  <c r="BF123"/>
  <c r="T123"/>
  <c r="R123"/>
  <c r="P123"/>
  <c r="BK123"/>
  <c r="J123"/>
  <c r="BE123"/>
  <c r="BI118"/>
  <c r="BH118"/>
  <c r="BG118"/>
  <c r="BF118"/>
  <c r="T118"/>
  <c r="R118"/>
  <c r="P118"/>
  <c r="BK118"/>
  <c r="J118"/>
  <c r="BE118"/>
  <c r="BI113"/>
  <c r="BH113"/>
  <c r="BG113"/>
  <c r="BF113"/>
  <c r="T113"/>
  <c r="R113"/>
  <c r="P113"/>
  <c r="BK113"/>
  <c r="J113"/>
  <c r="BE113"/>
  <c r="BI108"/>
  <c r="BH108"/>
  <c r="BG108"/>
  <c r="BF108"/>
  <c r="T108"/>
  <c r="R108"/>
  <c r="P108"/>
  <c r="BK108"/>
  <c r="J108"/>
  <c r="BE108"/>
  <c r="BI96"/>
  <c r="BH96"/>
  <c r="BG96"/>
  <c r="BF96"/>
  <c r="T96"/>
  <c r="R96"/>
  <c r="P96"/>
  <c r="BK96"/>
  <c r="J96"/>
  <c r="BE96"/>
  <c r="BI84"/>
  <c r="F37"/>
  <c i="1" r="BD60"/>
  <c i="7" r="BH84"/>
  <c r="F36"/>
  <c i="1" r="BC60"/>
  <c i="7" r="BG84"/>
  <c r="F35"/>
  <c i="1" r="BB60"/>
  <c i="7" r="BF84"/>
  <c r="J34"/>
  <c i="1" r="AW60"/>
  <c i="7" r="F34"/>
  <c i="1" r="BA60"/>
  <c i="7" r="T84"/>
  <c r="T83"/>
  <c r="T82"/>
  <c r="T81"/>
  <c r="R84"/>
  <c r="R83"/>
  <c r="R82"/>
  <c r="R81"/>
  <c r="P84"/>
  <c r="P83"/>
  <c r="P82"/>
  <c r="P81"/>
  <c i="1" r="AU60"/>
  <c i="7" r="BK84"/>
  <c r="BK83"/>
  <c r="J83"/>
  <c r="BK82"/>
  <c r="J82"/>
  <c r="BK81"/>
  <c r="J81"/>
  <c r="J59"/>
  <c r="J30"/>
  <c i="1" r="AG60"/>
  <c i="7" r="J84"/>
  <c r="BE84"/>
  <c r="J33"/>
  <c i="1" r="AV60"/>
  <c i="7" r="F33"/>
  <c i="1" r="AZ60"/>
  <c i="7" r="J61"/>
  <c r="J60"/>
  <c r="J77"/>
  <c r="F75"/>
  <c r="E73"/>
  <c r="J54"/>
  <c r="F52"/>
  <c r="E50"/>
  <c r="J39"/>
  <c r="J24"/>
  <c r="E24"/>
  <c r="J78"/>
  <c r="J55"/>
  <c r="J23"/>
  <c r="J18"/>
  <c r="E18"/>
  <c r="F78"/>
  <c r="F55"/>
  <c r="J17"/>
  <c r="J15"/>
  <c r="E15"/>
  <c r="F77"/>
  <c r="F54"/>
  <c r="J14"/>
  <c r="J12"/>
  <c r="J75"/>
  <c r="J52"/>
  <c r="E7"/>
  <c r="E71"/>
  <c r="E48"/>
  <c i="6" r="J37"/>
  <c r="J36"/>
  <c i="1" r="AY59"/>
  <c i="6" r="J35"/>
  <c i="1" r="AX59"/>
  <c i="6" r="BI515"/>
  <c r="BH515"/>
  <c r="BG515"/>
  <c r="BF515"/>
  <c r="T515"/>
  <c r="R515"/>
  <c r="P515"/>
  <c r="BK515"/>
  <c r="J515"/>
  <c r="BE515"/>
  <c r="BI513"/>
  <c r="BH513"/>
  <c r="BG513"/>
  <c r="BF513"/>
  <c r="T513"/>
  <c r="T512"/>
  <c r="T511"/>
  <c r="R513"/>
  <c r="R512"/>
  <c r="R511"/>
  <c r="P513"/>
  <c r="P512"/>
  <c r="P511"/>
  <c r="BK513"/>
  <c r="BK512"/>
  <c r="J512"/>
  <c r="BK511"/>
  <c r="J511"/>
  <c r="J513"/>
  <c r="BE513"/>
  <c r="J71"/>
  <c r="J70"/>
  <c r="BI509"/>
  <c r="BH509"/>
  <c r="BG509"/>
  <c r="BF509"/>
  <c r="T509"/>
  <c r="R509"/>
  <c r="P509"/>
  <c r="BK509"/>
  <c r="J509"/>
  <c r="BE509"/>
  <c r="BI506"/>
  <c r="BH506"/>
  <c r="BG506"/>
  <c r="BF506"/>
  <c r="T506"/>
  <c r="T505"/>
  <c r="T504"/>
  <c r="R506"/>
  <c r="R505"/>
  <c r="R504"/>
  <c r="P506"/>
  <c r="P505"/>
  <c r="P504"/>
  <c r="BK506"/>
  <c r="BK505"/>
  <c r="J505"/>
  <c r="BK504"/>
  <c r="J504"/>
  <c r="J506"/>
  <c r="BE506"/>
  <c r="J69"/>
  <c r="J68"/>
  <c r="BI502"/>
  <c r="BH502"/>
  <c r="BG502"/>
  <c r="BF502"/>
  <c r="T502"/>
  <c r="T501"/>
  <c r="R502"/>
  <c r="R501"/>
  <c r="P502"/>
  <c r="P501"/>
  <c r="BK502"/>
  <c r="BK501"/>
  <c r="J501"/>
  <c r="J502"/>
  <c r="BE502"/>
  <c r="J67"/>
  <c r="BI497"/>
  <c r="BH497"/>
  <c r="BG497"/>
  <c r="BF497"/>
  <c r="T497"/>
  <c r="R497"/>
  <c r="P497"/>
  <c r="BK497"/>
  <c r="J497"/>
  <c r="BE497"/>
  <c r="BI493"/>
  <c r="BH493"/>
  <c r="BG493"/>
  <c r="BF493"/>
  <c r="T493"/>
  <c r="R493"/>
  <c r="P493"/>
  <c r="BK493"/>
  <c r="J493"/>
  <c r="BE493"/>
  <c r="BI486"/>
  <c r="BH486"/>
  <c r="BG486"/>
  <c r="BF486"/>
  <c r="T486"/>
  <c r="R486"/>
  <c r="P486"/>
  <c r="BK486"/>
  <c r="J486"/>
  <c r="BE486"/>
  <c r="BI482"/>
  <c r="BH482"/>
  <c r="BG482"/>
  <c r="BF482"/>
  <c r="T482"/>
  <c r="R482"/>
  <c r="P482"/>
  <c r="BK482"/>
  <c r="J482"/>
  <c r="BE482"/>
  <c r="BI477"/>
  <c r="BH477"/>
  <c r="BG477"/>
  <c r="BF477"/>
  <c r="T477"/>
  <c r="R477"/>
  <c r="P477"/>
  <c r="BK477"/>
  <c r="J477"/>
  <c r="BE477"/>
  <c r="BI473"/>
  <c r="BH473"/>
  <c r="BG473"/>
  <c r="BF473"/>
  <c r="T473"/>
  <c r="R473"/>
  <c r="P473"/>
  <c r="BK473"/>
  <c r="J473"/>
  <c r="BE473"/>
  <c r="BI465"/>
  <c r="BH465"/>
  <c r="BG465"/>
  <c r="BF465"/>
  <c r="T465"/>
  <c r="R465"/>
  <c r="P465"/>
  <c r="BK465"/>
  <c r="J465"/>
  <c r="BE465"/>
  <c r="BI461"/>
  <c r="BH461"/>
  <c r="BG461"/>
  <c r="BF461"/>
  <c r="T461"/>
  <c r="R461"/>
  <c r="P461"/>
  <c r="BK461"/>
  <c r="J461"/>
  <c r="BE461"/>
  <c r="BI457"/>
  <c r="BH457"/>
  <c r="BG457"/>
  <c r="BF457"/>
  <c r="T457"/>
  <c r="T456"/>
  <c r="R457"/>
  <c r="R456"/>
  <c r="P457"/>
  <c r="P456"/>
  <c r="BK457"/>
  <c r="BK456"/>
  <c r="J456"/>
  <c r="J457"/>
  <c r="BE457"/>
  <c r="J66"/>
  <c r="BI453"/>
  <c r="BH453"/>
  <c r="BG453"/>
  <c r="BF453"/>
  <c r="T453"/>
  <c r="R453"/>
  <c r="P453"/>
  <c r="BK453"/>
  <c r="J453"/>
  <c r="BE453"/>
  <c r="BI450"/>
  <c r="BH450"/>
  <c r="BG450"/>
  <c r="BF450"/>
  <c r="T450"/>
  <c r="R450"/>
  <c r="P450"/>
  <c r="BK450"/>
  <c r="J450"/>
  <c r="BE450"/>
  <c r="BI447"/>
  <c r="BH447"/>
  <c r="BG447"/>
  <c r="BF447"/>
  <c r="T447"/>
  <c r="R447"/>
  <c r="P447"/>
  <c r="BK447"/>
  <c r="J447"/>
  <c r="BE447"/>
  <c r="BI443"/>
  <c r="BH443"/>
  <c r="BG443"/>
  <c r="BF443"/>
  <c r="T443"/>
  <c r="R443"/>
  <c r="P443"/>
  <c r="BK443"/>
  <c r="J443"/>
  <c r="BE443"/>
  <c r="BI439"/>
  <c r="BH439"/>
  <c r="BG439"/>
  <c r="BF439"/>
  <c r="T439"/>
  <c r="R439"/>
  <c r="P439"/>
  <c r="BK439"/>
  <c r="J439"/>
  <c r="BE439"/>
  <c r="BI436"/>
  <c r="BH436"/>
  <c r="BG436"/>
  <c r="BF436"/>
  <c r="T436"/>
  <c r="R436"/>
  <c r="P436"/>
  <c r="BK436"/>
  <c r="J436"/>
  <c r="BE436"/>
  <c r="BI432"/>
  <c r="BH432"/>
  <c r="BG432"/>
  <c r="BF432"/>
  <c r="T432"/>
  <c r="R432"/>
  <c r="P432"/>
  <c r="BK432"/>
  <c r="J432"/>
  <c r="BE432"/>
  <c r="BI428"/>
  <c r="BH428"/>
  <c r="BG428"/>
  <c r="BF428"/>
  <c r="T428"/>
  <c r="R428"/>
  <c r="P428"/>
  <c r="BK428"/>
  <c r="J428"/>
  <c r="BE428"/>
  <c r="BI424"/>
  <c r="BH424"/>
  <c r="BG424"/>
  <c r="BF424"/>
  <c r="T424"/>
  <c r="R424"/>
  <c r="P424"/>
  <c r="BK424"/>
  <c r="J424"/>
  <c r="BE424"/>
  <c r="BI420"/>
  <c r="BH420"/>
  <c r="BG420"/>
  <c r="BF420"/>
  <c r="T420"/>
  <c r="R420"/>
  <c r="P420"/>
  <c r="BK420"/>
  <c r="J420"/>
  <c r="BE420"/>
  <c r="BI417"/>
  <c r="BH417"/>
  <c r="BG417"/>
  <c r="BF417"/>
  <c r="T417"/>
  <c r="R417"/>
  <c r="P417"/>
  <c r="BK417"/>
  <c r="J417"/>
  <c r="BE417"/>
  <c r="BI414"/>
  <c r="BH414"/>
  <c r="BG414"/>
  <c r="BF414"/>
  <c r="T414"/>
  <c r="R414"/>
  <c r="P414"/>
  <c r="BK414"/>
  <c r="J414"/>
  <c r="BE414"/>
  <c r="BI410"/>
  <c r="BH410"/>
  <c r="BG410"/>
  <c r="BF410"/>
  <c r="T410"/>
  <c r="R410"/>
  <c r="P410"/>
  <c r="BK410"/>
  <c r="J410"/>
  <c r="BE410"/>
  <c r="BI406"/>
  <c r="BH406"/>
  <c r="BG406"/>
  <c r="BF406"/>
  <c r="T406"/>
  <c r="R406"/>
  <c r="P406"/>
  <c r="BK406"/>
  <c r="J406"/>
  <c r="BE406"/>
  <c r="BI402"/>
  <c r="BH402"/>
  <c r="BG402"/>
  <c r="BF402"/>
  <c r="T402"/>
  <c r="R402"/>
  <c r="P402"/>
  <c r="BK402"/>
  <c r="J402"/>
  <c r="BE402"/>
  <c r="BI398"/>
  <c r="BH398"/>
  <c r="BG398"/>
  <c r="BF398"/>
  <c r="T398"/>
  <c r="R398"/>
  <c r="P398"/>
  <c r="BK398"/>
  <c r="J398"/>
  <c r="BE398"/>
  <c r="BI394"/>
  <c r="BH394"/>
  <c r="BG394"/>
  <c r="BF394"/>
  <c r="T394"/>
  <c r="R394"/>
  <c r="P394"/>
  <c r="BK394"/>
  <c r="J394"/>
  <c r="BE394"/>
  <c r="BI387"/>
  <c r="BH387"/>
  <c r="BG387"/>
  <c r="BF387"/>
  <c r="T387"/>
  <c r="R387"/>
  <c r="P387"/>
  <c r="BK387"/>
  <c r="J387"/>
  <c r="BE387"/>
  <c r="BI377"/>
  <c r="BH377"/>
  <c r="BG377"/>
  <c r="BF377"/>
  <c r="T377"/>
  <c r="R377"/>
  <c r="P377"/>
  <c r="BK377"/>
  <c r="J377"/>
  <c r="BE377"/>
  <c r="BI374"/>
  <c r="BH374"/>
  <c r="BG374"/>
  <c r="BF374"/>
  <c r="T374"/>
  <c r="R374"/>
  <c r="P374"/>
  <c r="BK374"/>
  <c r="J374"/>
  <c r="BE374"/>
  <c r="BI367"/>
  <c r="BH367"/>
  <c r="BG367"/>
  <c r="BF367"/>
  <c r="T367"/>
  <c r="R367"/>
  <c r="P367"/>
  <c r="BK367"/>
  <c r="J367"/>
  <c r="BE367"/>
  <c r="BI364"/>
  <c r="BH364"/>
  <c r="BG364"/>
  <c r="BF364"/>
  <c r="T364"/>
  <c r="R364"/>
  <c r="P364"/>
  <c r="BK364"/>
  <c r="J364"/>
  <c r="BE364"/>
  <c r="BI360"/>
  <c r="BH360"/>
  <c r="BG360"/>
  <c r="BF360"/>
  <c r="T360"/>
  <c r="R360"/>
  <c r="P360"/>
  <c r="BK360"/>
  <c r="J360"/>
  <c r="BE360"/>
  <c r="BI358"/>
  <c r="BH358"/>
  <c r="BG358"/>
  <c r="BF358"/>
  <c r="T358"/>
  <c r="R358"/>
  <c r="P358"/>
  <c r="BK358"/>
  <c r="J358"/>
  <c r="BE358"/>
  <c r="BI356"/>
  <c r="BH356"/>
  <c r="BG356"/>
  <c r="BF356"/>
  <c r="T356"/>
  <c r="R356"/>
  <c r="P356"/>
  <c r="BK356"/>
  <c r="J356"/>
  <c r="BE356"/>
  <c r="BI352"/>
  <c r="BH352"/>
  <c r="BG352"/>
  <c r="BF352"/>
  <c r="T352"/>
  <c r="R352"/>
  <c r="P352"/>
  <c r="BK352"/>
  <c r="J352"/>
  <c r="BE352"/>
  <c r="BI349"/>
  <c r="BH349"/>
  <c r="BG349"/>
  <c r="BF349"/>
  <c r="T349"/>
  <c r="R349"/>
  <c r="P349"/>
  <c r="BK349"/>
  <c r="J349"/>
  <c r="BE349"/>
  <c r="BI345"/>
  <c r="BH345"/>
  <c r="BG345"/>
  <c r="BF345"/>
  <c r="T345"/>
  <c r="R345"/>
  <c r="P345"/>
  <c r="BK345"/>
  <c r="J345"/>
  <c r="BE345"/>
  <c r="BI342"/>
  <c r="BH342"/>
  <c r="BG342"/>
  <c r="BF342"/>
  <c r="T342"/>
  <c r="R342"/>
  <c r="P342"/>
  <c r="BK342"/>
  <c r="J342"/>
  <c r="BE342"/>
  <c r="BI338"/>
  <c r="BH338"/>
  <c r="BG338"/>
  <c r="BF338"/>
  <c r="T338"/>
  <c r="R338"/>
  <c r="P338"/>
  <c r="BK338"/>
  <c r="J338"/>
  <c r="BE338"/>
  <c r="BI335"/>
  <c r="BH335"/>
  <c r="BG335"/>
  <c r="BF335"/>
  <c r="T335"/>
  <c r="R335"/>
  <c r="P335"/>
  <c r="BK335"/>
  <c r="J335"/>
  <c r="BE335"/>
  <c r="BI331"/>
  <c r="BH331"/>
  <c r="BG331"/>
  <c r="BF331"/>
  <c r="T331"/>
  <c r="T330"/>
  <c r="R331"/>
  <c r="R330"/>
  <c r="P331"/>
  <c r="P330"/>
  <c r="BK331"/>
  <c r="BK330"/>
  <c r="J330"/>
  <c r="J331"/>
  <c r="BE331"/>
  <c r="J65"/>
  <c r="BI327"/>
  <c r="BH327"/>
  <c r="BG327"/>
  <c r="BF327"/>
  <c r="T327"/>
  <c r="R327"/>
  <c r="P327"/>
  <c r="BK327"/>
  <c r="J327"/>
  <c r="BE327"/>
  <c r="BI323"/>
  <c r="BH323"/>
  <c r="BG323"/>
  <c r="BF323"/>
  <c r="T323"/>
  <c r="R323"/>
  <c r="P323"/>
  <c r="BK323"/>
  <c r="J323"/>
  <c r="BE323"/>
  <c r="BI319"/>
  <c r="BH319"/>
  <c r="BG319"/>
  <c r="BF319"/>
  <c r="T319"/>
  <c r="T318"/>
  <c r="R319"/>
  <c r="R318"/>
  <c r="P319"/>
  <c r="P318"/>
  <c r="BK319"/>
  <c r="BK318"/>
  <c r="J318"/>
  <c r="J319"/>
  <c r="BE319"/>
  <c r="J64"/>
  <c r="BI315"/>
  <c r="BH315"/>
  <c r="BG315"/>
  <c r="BF315"/>
  <c r="T315"/>
  <c r="R315"/>
  <c r="P315"/>
  <c r="BK315"/>
  <c r="J315"/>
  <c r="BE315"/>
  <c r="BI311"/>
  <c r="BH311"/>
  <c r="BG311"/>
  <c r="BF311"/>
  <c r="T311"/>
  <c r="R311"/>
  <c r="P311"/>
  <c r="BK311"/>
  <c r="J311"/>
  <c r="BE311"/>
  <c r="BI307"/>
  <c r="BH307"/>
  <c r="BG307"/>
  <c r="BF307"/>
  <c r="T307"/>
  <c r="R307"/>
  <c r="P307"/>
  <c r="BK307"/>
  <c r="J307"/>
  <c r="BE307"/>
  <c r="BI304"/>
  <c r="BH304"/>
  <c r="BG304"/>
  <c r="BF304"/>
  <c r="T304"/>
  <c r="R304"/>
  <c r="P304"/>
  <c r="BK304"/>
  <c r="J304"/>
  <c r="BE304"/>
  <c r="BI300"/>
  <c r="BH300"/>
  <c r="BG300"/>
  <c r="BF300"/>
  <c r="T300"/>
  <c r="R300"/>
  <c r="P300"/>
  <c r="BK300"/>
  <c r="J300"/>
  <c r="BE300"/>
  <c r="BI296"/>
  <c r="BH296"/>
  <c r="BG296"/>
  <c r="BF296"/>
  <c r="T296"/>
  <c r="R296"/>
  <c r="P296"/>
  <c r="BK296"/>
  <c r="J296"/>
  <c r="BE296"/>
  <c r="BI292"/>
  <c r="BH292"/>
  <c r="BG292"/>
  <c r="BF292"/>
  <c r="T292"/>
  <c r="R292"/>
  <c r="P292"/>
  <c r="BK292"/>
  <c r="J292"/>
  <c r="BE292"/>
  <c r="BI289"/>
  <c r="BH289"/>
  <c r="BG289"/>
  <c r="BF289"/>
  <c r="T289"/>
  <c r="R289"/>
  <c r="P289"/>
  <c r="BK289"/>
  <c r="J289"/>
  <c r="BE289"/>
  <c r="BI285"/>
  <c r="BH285"/>
  <c r="BG285"/>
  <c r="BF285"/>
  <c r="T285"/>
  <c r="R285"/>
  <c r="P285"/>
  <c r="BK285"/>
  <c r="J285"/>
  <c r="BE285"/>
  <c r="BI282"/>
  <c r="BH282"/>
  <c r="BG282"/>
  <c r="BF282"/>
  <c r="T282"/>
  <c r="R282"/>
  <c r="P282"/>
  <c r="BK282"/>
  <c r="J282"/>
  <c r="BE282"/>
  <c r="BI279"/>
  <c r="BH279"/>
  <c r="BG279"/>
  <c r="BF279"/>
  <c r="T279"/>
  <c r="R279"/>
  <c r="P279"/>
  <c r="BK279"/>
  <c r="J279"/>
  <c r="BE279"/>
  <c r="BI275"/>
  <c r="BH275"/>
  <c r="BG275"/>
  <c r="BF275"/>
  <c r="T275"/>
  <c r="R275"/>
  <c r="P275"/>
  <c r="BK275"/>
  <c r="J275"/>
  <c r="BE275"/>
  <c r="BI271"/>
  <c r="BH271"/>
  <c r="BG271"/>
  <c r="BF271"/>
  <c r="T271"/>
  <c r="R271"/>
  <c r="P271"/>
  <c r="BK271"/>
  <c r="J271"/>
  <c r="BE271"/>
  <c r="BI267"/>
  <c r="BH267"/>
  <c r="BG267"/>
  <c r="BF267"/>
  <c r="T267"/>
  <c r="R267"/>
  <c r="P267"/>
  <c r="BK267"/>
  <c r="J267"/>
  <c r="BE267"/>
  <c r="BI263"/>
  <c r="BH263"/>
  <c r="BG263"/>
  <c r="BF263"/>
  <c r="T263"/>
  <c r="R263"/>
  <c r="P263"/>
  <c r="BK263"/>
  <c r="J263"/>
  <c r="BE263"/>
  <c r="BI260"/>
  <c r="BH260"/>
  <c r="BG260"/>
  <c r="BF260"/>
  <c r="T260"/>
  <c r="R260"/>
  <c r="P260"/>
  <c r="BK260"/>
  <c r="J260"/>
  <c r="BE260"/>
  <c r="BI257"/>
  <c r="BH257"/>
  <c r="BG257"/>
  <c r="BF257"/>
  <c r="T257"/>
  <c r="R257"/>
  <c r="P257"/>
  <c r="BK257"/>
  <c r="J257"/>
  <c r="BE257"/>
  <c r="BI254"/>
  <c r="BH254"/>
  <c r="BG254"/>
  <c r="BF254"/>
  <c r="T254"/>
  <c r="T253"/>
  <c r="R254"/>
  <c r="R253"/>
  <c r="P254"/>
  <c r="P253"/>
  <c r="BK254"/>
  <c r="BK253"/>
  <c r="J253"/>
  <c r="J254"/>
  <c r="BE254"/>
  <c r="J63"/>
  <c r="BI250"/>
  <c r="BH250"/>
  <c r="BG250"/>
  <c r="BF250"/>
  <c r="T250"/>
  <c r="R250"/>
  <c r="P250"/>
  <c r="BK250"/>
  <c r="J250"/>
  <c r="BE250"/>
  <c r="BI247"/>
  <c r="BH247"/>
  <c r="BG247"/>
  <c r="BF247"/>
  <c r="T247"/>
  <c r="R247"/>
  <c r="P247"/>
  <c r="BK247"/>
  <c r="J247"/>
  <c r="BE247"/>
  <c r="BI243"/>
  <c r="BH243"/>
  <c r="BG243"/>
  <c r="BF243"/>
  <c r="T243"/>
  <c r="T242"/>
  <c r="R243"/>
  <c r="R242"/>
  <c r="P243"/>
  <c r="P242"/>
  <c r="BK243"/>
  <c r="BK242"/>
  <c r="J242"/>
  <c r="J243"/>
  <c r="BE243"/>
  <c r="J62"/>
  <c r="BI241"/>
  <c r="BH241"/>
  <c r="BG241"/>
  <c r="BF241"/>
  <c r="T241"/>
  <c r="R241"/>
  <c r="P241"/>
  <c r="BK241"/>
  <c r="J241"/>
  <c r="BE241"/>
  <c r="BI236"/>
  <c r="BH236"/>
  <c r="BG236"/>
  <c r="BF236"/>
  <c r="T236"/>
  <c r="R236"/>
  <c r="P236"/>
  <c r="BK236"/>
  <c r="J236"/>
  <c r="BE236"/>
  <c r="BI234"/>
  <c r="BH234"/>
  <c r="BG234"/>
  <c r="BF234"/>
  <c r="T234"/>
  <c r="R234"/>
  <c r="P234"/>
  <c r="BK234"/>
  <c r="J234"/>
  <c r="BE234"/>
  <c r="BI230"/>
  <c r="BH230"/>
  <c r="BG230"/>
  <c r="BF230"/>
  <c r="T230"/>
  <c r="R230"/>
  <c r="P230"/>
  <c r="BK230"/>
  <c r="J230"/>
  <c r="BE230"/>
  <c r="BI227"/>
  <c r="BH227"/>
  <c r="BG227"/>
  <c r="BF227"/>
  <c r="T227"/>
  <c r="R227"/>
  <c r="P227"/>
  <c r="BK227"/>
  <c r="J227"/>
  <c r="BE227"/>
  <c r="BI223"/>
  <c r="BH223"/>
  <c r="BG223"/>
  <c r="BF223"/>
  <c r="T223"/>
  <c r="R223"/>
  <c r="P223"/>
  <c r="BK223"/>
  <c r="J223"/>
  <c r="BE223"/>
  <c r="BI220"/>
  <c r="BH220"/>
  <c r="BG220"/>
  <c r="BF220"/>
  <c r="T220"/>
  <c r="R220"/>
  <c r="P220"/>
  <c r="BK220"/>
  <c r="J220"/>
  <c r="BE220"/>
  <c r="BI218"/>
  <c r="BH218"/>
  <c r="BG218"/>
  <c r="BF218"/>
  <c r="T218"/>
  <c r="R218"/>
  <c r="P218"/>
  <c r="BK218"/>
  <c r="J218"/>
  <c r="BE218"/>
  <c r="BI209"/>
  <c r="BH209"/>
  <c r="BG209"/>
  <c r="BF209"/>
  <c r="T209"/>
  <c r="R209"/>
  <c r="P209"/>
  <c r="BK209"/>
  <c r="J209"/>
  <c r="BE209"/>
  <c r="BI202"/>
  <c r="BH202"/>
  <c r="BG202"/>
  <c r="BF202"/>
  <c r="T202"/>
  <c r="R202"/>
  <c r="P202"/>
  <c r="BK202"/>
  <c r="J202"/>
  <c r="BE202"/>
  <c r="BI195"/>
  <c r="BH195"/>
  <c r="BG195"/>
  <c r="BF195"/>
  <c r="T195"/>
  <c r="R195"/>
  <c r="P195"/>
  <c r="BK195"/>
  <c r="J195"/>
  <c r="BE195"/>
  <c r="BI192"/>
  <c r="BH192"/>
  <c r="BG192"/>
  <c r="BF192"/>
  <c r="T192"/>
  <c r="R192"/>
  <c r="P192"/>
  <c r="BK192"/>
  <c r="J192"/>
  <c r="BE192"/>
  <c r="BI188"/>
  <c r="BH188"/>
  <c r="BG188"/>
  <c r="BF188"/>
  <c r="T188"/>
  <c r="R188"/>
  <c r="P188"/>
  <c r="BK188"/>
  <c r="J188"/>
  <c r="BE188"/>
  <c r="BI184"/>
  <c r="BH184"/>
  <c r="BG184"/>
  <c r="BF184"/>
  <c r="T184"/>
  <c r="R184"/>
  <c r="P184"/>
  <c r="BK184"/>
  <c r="J184"/>
  <c r="BE184"/>
  <c r="BI177"/>
  <c r="BH177"/>
  <c r="BG177"/>
  <c r="BF177"/>
  <c r="T177"/>
  <c r="R177"/>
  <c r="P177"/>
  <c r="BK177"/>
  <c r="J177"/>
  <c r="BE177"/>
  <c r="BI175"/>
  <c r="BH175"/>
  <c r="BG175"/>
  <c r="BF175"/>
  <c r="T175"/>
  <c r="R175"/>
  <c r="P175"/>
  <c r="BK175"/>
  <c r="J175"/>
  <c r="BE175"/>
  <c r="BI171"/>
  <c r="BH171"/>
  <c r="BG171"/>
  <c r="BF171"/>
  <c r="T171"/>
  <c r="R171"/>
  <c r="P171"/>
  <c r="BK171"/>
  <c r="J171"/>
  <c r="BE171"/>
  <c r="BI169"/>
  <c r="BH169"/>
  <c r="BG169"/>
  <c r="BF169"/>
  <c r="T169"/>
  <c r="R169"/>
  <c r="P169"/>
  <c r="BK169"/>
  <c r="J169"/>
  <c r="BE169"/>
  <c r="BI165"/>
  <c r="BH165"/>
  <c r="BG165"/>
  <c r="BF165"/>
  <c r="T165"/>
  <c r="R165"/>
  <c r="P165"/>
  <c r="BK165"/>
  <c r="J165"/>
  <c r="BE165"/>
  <c r="BI161"/>
  <c r="BH161"/>
  <c r="BG161"/>
  <c r="BF161"/>
  <c r="T161"/>
  <c r="R161"/>
  <c r="P161"/>
  <c r="BK161"/>
  <c r="J161"/>
  <c r="BE161"/>
  <c r="BI155"/>
  <c r="BH155"/>
  <c r="BG155"/>
  <c r="BF155"/>
  <c r="T155"/>
  <c r="R155"/>
  <c r="P155"/>
  <c r="BK155"/>
  <c r="J155"/>
  <c r="BE155"/>
  <c r="BI151"/>
  <c r="BH151"/>
  <c r="BG151"/>
  <c r="BF151"/>
  <c r="T151"/>
  <c r="R151"/>
  <c r="P151"/>
  <c r="BK151"/>
  <c r="J151"/>
  <c r="BE151"/>
  <c r="BI147"/>
  <c r="BH147"/>
  <c r="BG147"/>
  <c r="BF147"/>
  <c r="T147"/>
  <c r="R147"/>
  <c r="P147"/>
  <c r="BK147"/>
  <c r="J147"/>
  <c r="BE147"/>
  <c r="BI143"/>
  <c r="BH143"/>
  <c r="BG143"/>
  <c r="BF143"/>
  <c r="T143"/>
  <c r="R143"/>
  <c r="P143"/>
  <c r="BK143"/>
  <c r="J143"/>
  <c r="BE143"/>
  <c r="BI138"/>
  <c r="BH138"/>
  <c r="BG138"/>
  <c r="BF138"/>
  <c r="T138"/>
  <c r="R138"/>
  <c r="P138"/>
  <c r="BK138"/>
  <c r="J138"/>
  <c r="BE138"/>
  <c r="BI134"/>
  <c r="BH134"/>
  <c r="BG134"/>
  <c r="BF134"/>
  <c r="T134"/>
  <c r="R134"/>
  <c r="P134"/>
  <c r="BK134"/>
  <c r="J134"/>
  <c r="BE134"/>
  <c r="BI130"/>
  <c r="BH130"/>
  <c r="BG130"/>
  <c r="BF130"/>
  <c r="T130"/>
  <c r="R130"/>
  <c r="P130"/>
  <c r="BK130"/>
  <c r="J130"/>
  <c r="BE130"/>
  <c r="BI126"/>
  <c r="BH126"/>
  <c r="BG126"/>
  <c r="BF126"/>
  <c r="T126"/>
  <c r="R126"/>
  <c r="P126"/>
  <c r="BK126"/>
  <c r="J126"/>
  <c r="BE126"/>
  <c r="BI122"/>
  <c r="BH122"/>
  <c r="BG122"/>
  <c r="BF122"/>
  <c r="T122"/>
  <c r="R122"/>
  <c r="P122"/>
  <c r="BK122"/>
  <c r="J122"/>
  <c r="BE122"/>
  <c r="BI118"/>
  <c r="BH118"/>
  <c r="BG118"/>
  <c r="BF118"/>
  <c r="T118"/>
  <c r="R118"/>
  <c r="P118"/>
  <c r="BK118"/>
  <c r="J118"/>
  <c r="BE118"/>
  <c r="BI114"/>
  <c r="BH114"/>
  <c r="BG114"/>
  <c r="BF114"/>
  <c r="T114"/>
  <c r="R114"/>
  <c r="P114"/>
  <c r="BK114"/>
  <c r="J114"/>
  <c r="BE114"/>
  <c r="BI110"/>
  <c r="BH110"/>
  <c r="BG110"/>
  <c r="BF110"/>
  <c r="T110"/>
  <c r="R110"/>
  <c r="P110"/>
  <c r="BK110"/>
  <c r="J110"/>
  <c r="BE110"/>
  <c r="BI106"/>
  <c r="BH106"/>
  <c r="BG106"/>
  <c r="BF106"/>
  <c r="T106"/>
  <c r="R106"/>
  <c r="P106"/>
  <c r="BK106"/>
  <c r="J106"/>
  <c r="BE106"/>
  <c r="BI102"/>
  <c r="BH102"/>
  <c r="BG102"/>
  <c r="BF102"/>
  <c r="T102"/>
  <c r="R102"/>
  <c r="P102"/>
  <c r="BK102"/>
  <c r="J102"/>
  <c r="BE102"/>
  <c r="BI98"/>
  <c r="BH98"/>
  <c r="BG98"/>
  <c r="BF98"/>
  <c r="T98"/>
  <c r="R98"/>
  <c r="P98"/>
  <c r="BK98"/>
  <c r="J98"/>
  <c r="BE98"/>
  <c r="BI94"/>
  <c r="F37"/>
  <c i="1" r="BD59"/>
  <c i="6" r="BH94"/>
  <c r="F36"/>
  <c i="1" r="BC59"/>
  <c i="6" r="BG94"/>
  <c r="F35"/>
  <c i="1" r="BB59"/>
  <c i="6" r="BF94"/>
  <c r="J34"/>
  <c i="1" r="AW59"/>
  <c i="6" r="F34"/>
  <c i="1" r="BA59"/>
  <c i="6" r="T94"/>
  <c r="T93"/>
  <c r="T92"/>
  <c r="T91"/>
  <c r="R94"/>
  <c r="R93"/>
  <c r="R92"/>
  <c r="R91"/>
  <c r="P94"/>
  <c r="P93"/>
  <c r="P92"/>
  <c r="P91"/>
  <c i="1" r="AU59"/>
  <c i="6" r="BK94"/>
  <c r="BK93"/>
  <c r="J93"/>
  <c r="BK92"/>
  <c r="J92"/>
  <c r="BK91"/>
  <c r="J91"/>
  <c r="J59"/>
  <c r="J30"/>
  <c i="1" r="AG59"/>
  <c i="6" r="J94"/>
  <c r="BE94"/>
  <c r="J33"/>
  <c i="1" r="AV59"/>
  <c i="6" r="F33"/>
  <c i="1" r="AZ59"/>
  <c i="6" r="J61"/>
  <c r="J60"/>
  <c r="J87"/>
  <c r="F85"/>
  <c r="E83"/>
  <c r="J54"/>
  <c r="F52"/>
  <c r="E50"/>
  <c r="J39"/>
  <c r="J24"/>
  <c r="E24"/>
  <c r="J88"/>
  <c r="J55"/>
  <c r="J23"/>
  <c r="J18"/>
  <c r="E18"/>
  <c r="F88"/>
  <c r="F55"/>
  <c r="J17"/>
  <c r="J15"/>
  <c r="E15"/>
  <c r="F87"/>
  <c r="F54"/>
  <c r="J14"/>
  <c r="J12"/>
  <c r="J85"/>
  <c r="J52"/>
  <c r="E7"/>
  <c r="E81"/>
  <c r="E48"/>
  <c i="5" r="J37"/>
  <c r="J36"/>
  <c i="1" r="AY58"/>
  <c i="5" r="J35"/>
  <c i="1" r="AX58"/>
  <c i="5" r="BI103"/>
  <c r="BH103"/>
  <c r="BG103"/>
  <c r="BF103"/>
  <c r="T103"/>
  <c r="T102"/>
  <c r="R103"/>
  <c r="R102"/>
  <c r="P103"/>
  <c r="P102"/>
  <c r="BK103"/>
  <c r="BK102"/>
  <c r="J102"/>
  <c r="J103"/>
  <c r="BE103"/>
  <c r="J66"/>
  <c r="BI101"/>
  <c r="BH101"/>
  <c r="BG101"/>
  <c r="BF101"/>
  <c r="T101"/>
  <c r="T100"/>
  <c r="R101"/>
  <c r="R100"/>
  <c r="P101"/>
  <c r="P100"/>
  <c r="BK101"/>
  <c r="BK100"/>
  <c r="J100"/>
  <c r="J101"/>
  <c r="BE101"/>
  <c r="J65"/>
  <c r="BI99"/>
  <c r="BH99"/>
  <c r="BG99"/>
  <c r="BF99"/>
  <c r="T99"/>
  <c r="T98"/>
  <c r="R99"/>
  <c r="R98"/>
  <c r="P99"/>
  <c r="P98"/>
  <c r="BK99"/>
  <c r="BK98"/>
  <c r="J98"/>
  <c r="J99"/>
  <c r="BE99"/>
  <c r="J64"/>
  <c r="BI97"/>
  <c r="BH97"/>
  <c r="BG97"/>
  <c r="BF97"/>
  <c r="T97"/>
  <c r="R97"/>
  <c r="P97"/>
  <c r="BK97"/>
  <c r="J97"/>
  <c r="BE97"/>
  <c r="BI96"/>
  <c r="BH96"/>
  <c r="BG96"/>
  <c r="BF96"/>
  <c r="T96"/>
  <c r="T95"/>
  <c r="R96"/>
  <c r="R95"/>
  <c r="P96"/>
  <c r="P95"/>
  <c r="BK96"/>
  <c r="BK95"/>
  <c r="J95"/>
  <c r="J96"/>
  <c r="BE96"/>
  <c r="J63"/>
  <c r="BI94"/>
  <c r="BH94"/>
  <c r="BG94"/>
  <c r="BF94"/>
  <c r="T94"/>
  <c r="T93"/>
  <c r="R94"/>
  <c r="R93"/>
  <c r="P94"/>
  <c r="P93"/>
  <c r="BK94"/>
  <c r="BK93"/>
  <c r="J93"/>
  <c r="J94"/>
  <c r="BE94"/>
  <c r="J62"/>
  <c r="BI92"/>
  <c r="BH92"/>
  <c r="BG92"/>
  <c r="BF92"/>
  <c r="T92"/>
  <c r="R92"/>
  <c r="P92"/>
  <c r="BK92"/>
  <c r="J92"/>
  <c r="BE92"/>
  <c r="BI91"/>
  <c r="BH91"/>
  <c r="BG91"/>
  <c r="BF91"/>
  <c r="T91"/>
  <c r="R91"/>
  <c r="P91"/>
  <c r="BK91"/>
  <c r="J91"/>
  <c r="BE91"/>
  <c r="BI90"/>
  <c r="BH90"/>
  <c r="BG90"/>
  <c r="BF90"/>
  <c r="T90"/>
  <c r="R90"/>
  <c r="P90"/>
  <c r="BK90"/>
  <c r="J90"/>
  <c r="BE90"/>
  <c r="BI89"/>
  <c r="F37"/>
  <c i="1" r="BD58"/>
  <c i="5" r="BH89"/>
  <c r="F36"/>
  <c i="1" r="BC58"/>
  <c i="5" r="BG89"/>
  <c r="F35"/>
  <c i="1" r="BB58"/>
  <c i="5" r="BF89"/>
  <c r="J34"/>
  <c i="1" r="AW58"/>
  <c i="5" r="F34"/>
  <c i="1" r="BA58"/>
  <c i="5" r="T89"/>
  <c r="T88"/>
  <c r="T87"/>
  <c r="T86"/>
  <c r="R89"/>
  <c r="R88"/>
  <c r="R87"/>
  <c r="R86"/>
  <c r="P89"/>
  <c r="P88"/>
  <c r="P87"/>
  <c r="P86"/>
  <c i="1" r="AU58"/>
  <c i="5" r="BK89"/>
  <c r="BK88"/>
  <c r="J88"/>
  <c r="BK87"/>
  <c r="J87"/>
  <c r="BK86"/>
  <c r="J86"/>
  <c r="J59"/>
  <c r="J30"/>
  <c i="1" r="AG58"/>
  <c i="5" r="J89"/>
  <c r="BE89"/>
  <c r="J33"/>
  <c i="1" r="AV58"/>
  <c i="5" r="F33"/>
  <c i="1" r="AZ58"/>
  <c i="5" r="J61"/>
  <c r="J60"/>
  <c r="J82"/>
  <c r="F80"/>
  <c r="E78"/>
  <c r="J54"/>
  <c r="F52"/>
  <c r="E50"/>
  <c r="J39"/>
  <c r="J24"/>
  <c r="E24"/>
  <c r="J83"/>
  <c r="J55"/>
  <c r="J23"/>
  <c r="J18"/>
  <c r="E18"/>
  <c r="F83"/>
  <c r="F55"/>
  <c r="J17"/>
  <c r="J15"/>
  <c r="E15"/>
  <c r="F82"/>
  <c r="F54"/>
  <c r="J14"/>
  <c r="J12"/>
  <c r="J80"/>
  <c r="J52"/>
  <c r="E7"/>
  <c r="E76"/>
  <c r="E48"/>
  <c i="4" r="J37"/>
  <c r="J36"/>
  <c i="1" r="AY57"/>
  <c i="4" r="J35"/>
  <c i="1" r="AX57"/>
  <c i="4" r="BI141"/>
  <c r="BH141"/>
  <c r="BG141"/>
  <c r="BF141"/>
  <c r="T141"/>
  <c r="R141"/>
  <c r="P141"/>
  <c r="BK141"/>
  <c r="J141"/>
  <c r="BE141"/>
  <c r="BI136"/>
  <c r="BH136"/>
  <c r="BG136"/>
  <c r="BF136"/>
  <c r="T136"/>
  <c r="R136"/>
  <c r="P136"/>
  <c r="BK136"/>
  <c r="J136"/>
  <c r="BE136"/>
  <c r="BI132"/>
  <c r="BH132"/>
  <c r="BG132"/>
  <c r="BF132"/>
  <c r="T132"/>
  <c r="R132"/>
  <c r="P132"/>
  <c r="BK132"/>
  <c r="J132"/>
  <c r="BE132"/>
  <c r="BI128"/>
  <c r="BH128"/>
  <c r="BG128"/>
  <c r="BF128"/>
  <c r="T128"/>
  <c r="R128"/>
  <c r="P128"/>
  <c r="BK128"/>
  <c r="J128"/>
  <c r="BE128"/>
  <c r="BI123"/>
  <c r="BH123"/>
  <c r="BG123"/>
  <c r="BF123"/>
  <c r="T123"/>
  <c r="R123"/>
  <c r="P123"/>
  <c r="BK123"/>
  <c r="J123"/>
  <c r="BE123"/>
  <c r="BI118"/>
  <c r="BH118"/>
  <c r="BG118"/>
  <c r="BF118"/>
  <c r="T118"/>
  <c r="R118"/>
  <c r="P118"/>
  <c r="BK118"/>
  <c r="J118"/>
  <c r="BE118"/>
  <c r="BI113"/>
  <c r="BH113"/>
  <c r="BG113"/>
  <c r="BF113"/>
  <c r="T113"/>
  <c r="R113"/>
  <c r="P113"/>
  <c r="BK113"/>
  <c r="J113"/>
  <c r="BE113"/>
  <c r="BI108"/>
  <c r="BH108"/>
  <c r="BG108"/>
  <c r="BF108"/>
  <c r="T108"/>
  <c r="R108"/>
  <c r="P108"/>
  <c r="BK108"/>
  <c r="J108"/>
  <c r="BE108"/>
  <c r="BI96"/>
  <c r="BH96"/>
  <c r="BG96"/>
  <c r="BF96"/>
  <c r="T96"/>
  <c r="R96"/>
  <c r="P96"/>
  <c r="BK96"/>
  <c r="J96"/>
  <c r="BE96"/>
  <c r="BI84"/>
  <c r="F37"/>
  <c i="1" r="BD57"/>
  <c i="4" r="BH84"/>
  <c r="F36"/>
  <c i="1" r="BC57"/>
  <c i="4" r="BG84"/>
  <c r="F35"/>
  <c i="1" r="BB57"/>
  <c i="4" r="BF84"/>
  <c r="J34"/>
  <c i="1" r="AW57"/>
  <c i="4" r="F34"/>
  <c i="1" r="BA57"/>
  <c i="4" r="T84"/>
  <c r="T83"/>
  <c r="T82"/>
  <c r="T81"/>
  <c r="R84"/>
  <c r="R83"/>
  <c r="R82"/>
  <c r="R81"/>
  <c r="P84"/>
  <c r="P83"/>
  <c r="P82"/>
  <c r="P81"/>
  <c i="1" r="AU57"/>
  <c i="4" r="BK84"/>
  <c r="BK83"/>
  <c r="J83"/>
  <c r="BK82"/>
  <c r="J82"/>
  <c r="BK81"/>
  <c r="J81"/>
  <c r="J59"/>
  <c r="J30"/>
  <c i="1" r="AG57"/>
  <c i="4" r="J84"/>
  <c r="BE84"/>
  <c r="J33"/>
  <c i="1" r="AV57"/>
  <c i="4" r="F33"/>
  <c i="1" r="AZ57"/>
  <c i="4" r="J61"/>
  <c r="J60"/>
  <c r="J77"/>
  <c r="F75"/>
  <c r="E73"/>
  <c r="J54"/>
  <c r="F52"/>
  <c r="E50"/>
  <c r="J39"/>
  <c r="J24"/>
  <c r="E24"/>
  <c r="J78"/>
  <c r="J55"/>
  <c r="J23"/>
  <c r="J18"/>
  <c r="E18"/>
  <c r="F78"/>
  <c r="F55"/>
  <c r="J17"/>
  <c r="J15"/>
  <c r="E15"/>
  <c r="F77"/>
  <c r="F54"/>
  <c r="J14"/>
  <c r="J12"/>
  <c r="J75"/>
  <c r="J52"/>
  <c r="E7"/>
  <c r="E71"/>
  <c r="E48"/>
  <c i="3" r="J37"/>
  <c r="J36"/>
  <c i="1" r="AY56"/>
  <c i="3" r="J35"/>
  <c i="1" r="AX56"/>
  <c i="3" r="BI141"/>
  <c r="BH141"/>
  <c r="BG141"/>
  <c r="BF141"/>
  <c r="T141"/>
  <c r="R141"/>
  <c r="P141"/>
  <c r="BK141"/>
  <c r="J141"/>
  <c r="BE141"/>
  <c r="BI136"/>
  <c r="BH136"/>
  <c r="BG136"/>
  <c r="BF136"/>
  <c r="T136"/>
  <c r="R136"/>
  <c r="P136"/>
  <c r="BK136"/>
  <c r="J136"/>
  <c r="BE136"/>
  <c r="BI132"/>
  <c r="BH132"/>
  <c r="BG132"/>
  <c r="BF132"/>
  <c r="T132"/>
  <c r="R132"/>
  <c r="P132"/>
  <c r="BK132"/>
  <c r="J132"/>
  <c r="BE132"/>
  <c r="BI128"/>
  <c r="BH128"/>
  <c r="BG128"/>
  <c r="BF128"/>
  <c r="T128"/>
  <c r="R128"/>
  <c r="P128"/>
  <c r="BK128"/>
  <c r="J128"/>
  <c r="BE128"/>
  <c r="BI123"/>
  <c r="BH123"/>
  <c r="BG123"/>
  <c r="BF123"/>
  <c r="T123"/>
  <c r="R123"/>
  <c r="P123"/>
  <c r="BK123"/>
  <c r="J123"/>
  <c r="BE123"/>
  <c r="BI118"/>
  <c r="BH118"/>
  <c r="BG118"/>
  <c r="BF118"/>
  <c r="T118"/>
  <c r="R118"/>
  <c r="P118"/>
  <c r="BK118"/>
  <c r="J118"/>
  <c r="BE118"/>
  <c r="BI113"/>
  <c r="BH113"/>
  <c r="BG113"/>
  <c r="BF113"/>
  <c r="T113"/>
  <c r="R113"/>
  <c r="P113"/>
  <c r="BK113"/>
  <c r="J113"/>
  <c r="BE113"/>
  <c r="BI108"/>
  <c r="BH108"/>
  <c r="BG108"/>
  <c r="BF108"/>
  <c r="T108"/>
  <c r="R108"/>
  <c r="P108"/>
  <c r="BK108"/>
  <c r="J108"/>
  <c r="BE108"/>
  <c r="BI96"/>
  <c r="BH96"/>
  <c r="BG96"/>
  <c r="BF96"/>
  <c r="T96"/>
  <c r="R96"/>
  <c r="P96"/>
  <c r="BK96"/>
  <c r="J96"/>
  <c r="BE96"/>
  <c r="BI84"/>
  <c r="F37"/>
  <c i="1" r="BD56"/>
  <c i="3" r="BH84"/>
  <c r="F36"/>
  <c i="1" r="BC56"/>
  <c i="3" r="BG84"/>
  <c r="F35"/>
  <c i="1" r="BB56"/>
  <c i="3" r="BF84"/>
  <c r="J34"/>
  <c i="1" r="AW56"/>
  <c i="3" r="F34"/>
  <c i="1" r="BA56"/>
  <c i="3" r="T84"/>
  <c r="T83"/>
  <c r="T82"/>
  <c r="T81"/>
  <c r="R84"/>
  <c r="R83"/>
  <c r="R82"/>
  <c r="R81"/>
  <c r="P84"/>
  <c r="P83"/>
  <c r="P82"/>
  <c r="P81"/>
  <c i="1" r="AU56"/>
  <c i="3" r="BK84"/>
  <c r="BK83"/>
  <c r="J83"/>
  <c r="BK82"/>
  <c r="J82"/>
  <c r="BK81"/>
  <c r="J81"/>
  <c r="J59"/>
  <c r="J30"/>
  <c i="1" r="AG56"/>
  <c i="3" r="J84"/>
  <c r="BE84"/>
  <c r="J33"/>
  <c i="1" r="AV56"/>
  <c i="3" r="F33"/>
  <c i="1" r="AZ56"/>
  <c i="3" r="J61"/>
  <c r="J60"/>
  <c r="J77"/>
  <c r="F75"/>
  <c r="E73"/>
  <c r="J54"/>
  <c r="F52"/>
  <c r="E50"/>
  <c r="J39"/>
  <c r="J24"/>
  <c r="E24"/>
  <c r="J78"/>
  <c r="J55"/>
  <c r="J23"/>
  <c r="J18"/>
  <c r="E18"/>
  <c r="F78"/>
  <c r="F55"/>
  <c r="J17"/>
  <c r="J15"/>
  <c r="E15"/>
  <c r="F77"/>
  <c r="F54"/>
  <c r="J14"/>
  <c r="J12"/>
  <c r="J75"/>
  <c r="J52"/>
  <c r="E7"/>
  <c r="E71"/>
  <c r="E48"/>
  <c i="2" r="J37"/>
  <c r="J36"/>
  <c i="1" r="AY55"/>
  <c i="2" r="J35"/>
  <c i="1" r="AX55"/>
  <c i="2" r="BI517"/>
  <c r="BH517"/>
  <c r="BG517"/>
  <c r="BF517"/>
  <c r="T517"/>
  <c r="R517"/>
  <c r="P517"/>
  <c r="BK517"/>
  <c r="J517"/>
  <c r="BE517"/>
  <c r="BI513"/>
  <c r="BH513"/>
  <c r="BG513"/>
  <c r="BF513"/>
  <c r="T513"/>
  <c r="T512"/>
  <c r="T511"/>
  <c r="R513"/>
  <c r="R512"/>
  <c r="R511"/>
  <c r="P513"/>
  <c r="P512"/>
  <c r="P511"/>
  <c r="BK513"/>
  <c r="BK512"/>
  <c r="J512"/>
  <c r="BK511"/>
  <c r="J511"/>
  <c r="J513"/>
  <c r="BE513"/>
  <c r="J69"/>
  <c r="J68"/>
  <c r="BI509"/>
  <c r="BH509"/>
  <c r="BG509"/>
  <c r="BF509"/>
  <c r="T509"/>
  <c r="T508"/>
  <c r="R509"/>
  <c r="R508"/>
  <c r="P509"/>
  <c r="P508"/>
  <c r="BK509"/>
  <c r="BK508"/>
  <c r="J508"/>
  <c r="J509"/>
  <c r="BE509"/>
  <c r="J67"/>
  <c r="BI504"/>
  <c r="BH504"/>
  <c r="BG504"/>
  <c r="BF504"/>
  <c r="T504"/>
  <c r="R504"/>
  <c r="P504"/>
  <c r="BK504"/>
  <c r="J504"/>
  <c r="BE504"/>
  <c r="BI500"/>
  <c r="BH500"/>
  <c r="BG500"/>
  <c r="BF500"/>
  <c r="T500"/>
  <c r="R500"/>
  <c r="P500"/>
  <c r="BK500"/>
  <c r="J500"/>
  <c r="BE500"/>
  <c r="BI495"/>
  <c r="BH495"/>
  <c r="BG495"/>
  <c r="BF495"/>
  <c r="T495"/>
  <c r="R495"/>
  <c r="P495"/>
  <c r="BK495"/>
  <c r="J495"/>
  <c r="BE495"/>
  <c r="BI491"/>
  <c r="BH491"/>
  <c r="BG491"/>
  <c r="BF491"/>
  <c r="T491"/>
  <c r="R491"/>
  <c r="P491"/>
  <c r="BK491"/>
  <c r="J491"/>
  <c r="BE491"/>
  <c r="BI486"/>
  <c r="BH486"/>
  <c r="BG486"/>
  <c r="BF486"/>
  <c r="T486"/>
  <c r="R486"/>
  <c r="P486"/>
  <c r="BK486"/>
  <c r="J486"/>
  <c r="BE486"/>
  <c r="BI482"/>
  <c r="BH482"/>
  <c r="BG482"/>
  <c r="BF482"/>
  <c r="T482"/>
  <c r="R482"/>
  <c r="P482"/>
  <c r="BK482"/>
  <c r="J482"/>
  <c r="BE482"/>
  <c r="BI474"/>
  <c r="BH474"/>
  <c r="BG474"/>
  <c r="BF474"/>
  <c r="T474"/>
  <c r="R474"/>
  <c r="P474"/>
  <c r="BK474"/>
  <c r="J474"/>
  <c r="BE474"/>
  <c r="BI470"/>
  <c r="BH470"/>
  <c r="BG470"/>
  <c r="BF470"/>
  <c r="T470"/>
  <c r="R470"/>
  <c r="P470"/>
  <c r="BK470"/>
  <c r="J470"/>
  <c r="BE470"/>
  <c r="BI466"/>
  <c r="BH466"/>
  <c r="BG466"/>
  <c r="BF466"/>
  <c r="T466"/>
  <c r="T465"/>
  <c r="R466"/>
  <c r="R465"/>
  <c r="P466"/>
  <c r="P465"/>
  <c r="BK466"/>
  <c r="BK465"/>
  <c r="J465"/>
  <c r="J466"/>
  <c r="BE466"/>
  <c r="J66"/>
  <c r="BI462"/>
  <c r="BH462"/>
  <c r="BG462"/>
  <c r="BF462"/>
  <c r="T462"/>
  <c r="R462"/>
  <c r="P462"/>
  <c r="BK462"/>
  <c r="J462"/>
  <c r="BE462"/>
  <c r="BI459"/>
  <c r="BH459"/>
  <c r="BG459"/>
  <c r="BF459"/>
  <c r="T459"/>
  <c r="R459"/>
  <c r="P459"/>
  <c r="BK459"/>
  <c r="J459"/>
  <c r="BE459"/>
  <c r="BI456"/>
  <c r="BH456"/>
  <c r="BG456"/>
  <c r="BF456"/>
  <c r="T456"/>
  <c r="R456"/>
  <c r="P456"/>
  <c r="BK456"/>
  <c r="J456"/>
  <c r="BE456"/>
  <c r="BI452"/>
  <c r="BH452"/>
  <c r="BG452"/>
  <c r="BF452"/>
  <c r="T452"/>
  <c r="R452"/>
  <c r="P452"/>
  <c r="BK452"/>
  <c r="J452"/>
  <c r="BE452"/>
  <c r="BI449"/>
  <c r="BH449"/>
  <c r="BG449"/>
  <c r="BF449"/>
  <c r="T449"/>
  <c r="R449"/>
  <c r="P449"/>
  <c r="BK449"/>
  <c r="J449"/>
  <c r="BE449"/>
  <c r="BI445"/>
  <c r="BH445"/>
  <c r="BG445"/>
  <c r="BF445"/>
  <c r="T445"/>
  <c r="R445"/>
  <c r="P445"/>
  <c r="BK445"/>
  <c r="J445"/>
  <c r="BE445"/>
  <c r="BI441"/>
  <c r="BH441"/>
  <c r="BG441"/>
  <c r="BF441"/>
  <c r="T441"/>
  <c r="R441"/>
  <c r="P441"/>
  <c r="BK441"/>
  <c r="J441"/>
  <c r="BE441"/>
  <c r="BI437"/>
  <c r="BH437"/>
  <c r="BG437"/>
  <c r="BF437"/>
  <c r="T437"/>
  <c r="R437"/>
  <c r="P437"/>
  <c r="BK437"/>
  <c r="J437"/>
  <c r="BE437"/>
  <c r="BI433"/>
  <c r="BH433"/>
  <c r="BG433"/>
  <c r="BF433"/>
  <c r="T433"/>
  <c r="R433"/>
  <c r="P433"/>
  <c r="BK433"/>
  <c r="J433"/>
  <c r="BE433"/>
  <c r="BI429"/>
  <c r="BH429"/>
  <c r="BG429"/>
  <c r="BF429"/>
  <c r="T429"/>
  <c r="R429"/>
  <c r="P429"/>
  <c r="BK429"/>
  <c r="J429"/>
  <c r="BE429"/>
  <c r="BI425"/>
  <c r="BH425"/>
  <c r="BG425"/>
  <c r="BF425"/>
  <c r="T425"/>
  <c r="R425"/>
  <c r="P425"/>
  <c r="BK425"/>
  <c r="J425"/>
  <c r="BE425"/>
  <c r="BI422"/>
  <c r="BH422"/>
  <c r="BG422"/>
  <c r="BF422"/>
  <c r="T422"/>
  <c r="R422"/>
  <c r="P422"/>
  <c r="BK422"/>
  <c r="J422"/>
  <c r="BE422"/>
  <c r="BI419"/>
  <c r="BH419"/>
  <c r="BG419"/>
  <c r="BF419"/>
  <c r="T419"/>
  <c r="R419"/>
  <c r="P419"/>
  <c r="BK419"/>
  <c r="J419"/>
  <c r="BE419"/>
  <c r="BI415"/>
  <c r="BH415"/>
  <c r="BG415"/>
  <c r="BF415"/>
  <c r="T415"/>
  <c r="R415"/>
  <c r="P415"/>
  <c r="BK415"/>
  <c r="J415"/>
  <c r="BE415"/>
  <c r="BI411"/>
  <c r="BH411"/>
  <c r="BG411"/>
  <c r="BF411"/>
  <c r="T411"/>
  <c r="R411"/>
  <c r="P411"/>
  <c r="BK411"/>
  <c r="J411"/>
  <c r="BE411"/>
  <c r="BI407"/>
  <c r="BH407"/>
  <c r="BG407"/>
  <c r="BF407"/>
  <c r="T407"/>
  <c r="R407"/>
  <c r="P407"/>
  <c r="BK407"/>
  <c r="J407"/>
  <c r="BE407"/>
  <c r="BI403"/>
  <c r="BH403"/>
  <c r="BG403"/>
  <c r="BF403"/>
  <c r="T403"/>
  <c r="R403"/>
  <c r="P403"/>
  <c r="BK403"/>
  <c r="J403"/>
  <c r="BE403"/>
  <c r="BI399"/>
  <c r="BH399"/>
  <c r="BG399"/>
  <c r="BF399"/>
  <c r="T399"/>
  <c r="R399"/>
  <c r="P399"/>
  <c r="BK399"/>
  <c r="J399"/>
  <c r="BE399"/>
  <c r="BI392"/>
  <c r="BH392"/>
  <c r="BG392"/>
  <c r="BF392"/>
  <c r="T392"/>
  <c r="R392"/>
  <c r="P392"/>
  <c r="BK392"/>
  <c r="J392"/>
  <c r="BE392"/>
  <c r="BI383"/>
  <c r="BH383"/>
  <c r="BG383"/>
  <c r="BF383"/>
  <c r="T383"/>
  <c r="R383"/>
  <c r="P383"/>
  <c r="BK383"/>
  <c r="J383"/>
  <c r="BE383"/>
  <c r="BI380"/>
  <c r="BH380"/>
  <c r="BG380"/>
  <c r="BF380"/>
  <c r="T380"/>
  <c r="R380"/>
  <c r="P380"/>
  <c r="BK380"/>
  <c r="J380"/>
  <c r="BE380"/>
  <c r="BI373"/>
  <c r="BH373"/>
  <c r="BG373"/>
  <c r="BF373"/>
  <c r="T373"/>
  <c r="R373"/>
  <c r="P373"/>
  <c r="BK373"/>
  <c r="J373"/>
  <c r="BE373"/>
  <c r="BI370"/>
  <c r="BH370"/>
  <c r="BG370"/>
  <c r="BF370"/>
  <c r="T370"/>
  <c r="R370"/>
  <c r="P370"/>
  <c r="BK370"/>
  <c r="J370"/>
  <c r="BE370"/>
  <c r="BI366"/>
  <c r="BH366"/>
  <c r="BG366"/>
  <c r="BF366"/>
  <c r="T366"/>
  <c r="R366"/>
  <c r="P366"/>
  <c r="BK366"/>
  <c r="J366"/>
  <c r="BE366"/>
  <c r="BI364"/>
  <c r="BH364"/>
  <c r="BG364"/>
  <c r="BF364"/>
  <c r="T364"/>
  <c r="R364"/>
  <c r="P364"/>
  <c r="BK364"/>
  <c r="J364"/>
  <c r="BE364"/>
  <c r="BI362"/>
  <c r="BH362"/>
  <c r="BG362"/>
  <c r="BF362"/>
  <c r="T362"/>
  <c r="R362"/>
  <c r="P362"/>
  <c r="BK362"/>
  <c r="J362"/>
  <c r="BE362"/>
  <c r="BI358"/>
  <c r="BH358"/>
  <c r="BG358"/>
  <c r="BF358"/>
  <c r="T358"/>
  <c r="R358"/>
  <c r="P358"/>
  <c r="BK358"/>
  <c r="J358"/>
  <c r="BE358"/>
  <c r="BI355"/>
  <c r="BH355"/>
  <c r="BG355"/>
  <c r="BF355"/>
  <c r="T355"/>
  <c r="R355"/>
  <c r="P355"/>
  <c r="BK355"/>
  <c r="J355"/>
  <c r="BE355"/>
  <c r="BI351"/>
  <c r="BH351"/>
  <c r="BG351"/>
  <c r="BF351"/>
  <c r="T351"/>
  <c r="R351"/>
  <c r="P351"/>
  <c r="BK351"/>
  <c r="J351"/>
  <c r="BE351"/>
  <c r="BI348"/>
  <c r="BH348"/>
  <c r="BG348"/>
  <c r="BF348"/>
  <c r="T348"/>
  <c r="R348"/>
  <c r="P348"/>
  <c r="BK348"/>
  <c r="J348"/>
  <c r="BE348"/>
  <c r="BI344"/>
  <c r="BH344"/>
  <c r="BG344"/>
  <c r="BF344"/>
  <c r="T344"/>
  <c r="R344"/>
  <c r="P344"/>
  <c r="BK344"/>
  <c r="J344"/>
  <c r="BE344"/>
  <c r="BI341"/>
  <c r="BH341"/>
  <c r="BG341"/>
  <c r="BF341"/>
  <c r="T341"/>
  <c r="R341"/>
  <c r="P341"/>
  <c r="BK341"/>
  <c r="J341"/>
  <c r="BE341"/>
  <c r="BI337"/>
  <c r="BH337"/>
  <c r="BG337"/>
  <c r="BF337"/>
  <c r="T337"/>
  <c r="R337"/>
  <c r="P337"/>
  <c r="BK337"/>
  <c r="J337"/>
  <c r="BE337"/>
  <c r="BI334"/>
  <c r="BH334"/>
  <c r="BG334"/>
  <c r="BF334"/>
  <c r="T334"/>
  <c r="R334"/>
  <c r="P334"/>
  <c r="BK334"/>
  <c r="J334"/>
  <c r="BE334"/>
  <c r="BI330"/>
  <c r="BH330"/>
  <c r="BG330"/>
  <c r="BF330"/>
  <c r="T330"/>
  <c r="T329"/>
  <c r="R330"/>
  <c r="R329"/>
  <c r="P330"/>
  <c r="P329"/>
  <c r="BK330"/>
  <c r="BK329"/>
  <c r="J329"/>
  <c r="J330"/>
  <c r="BE330"/>
  <c r="J65"/>
  <c r="BI326"/>
  <c r="BH326"/>
  <c r="BG326"/>
  <c r="BF326"/>
  <c r="T326"/>
  <c r="R326"/>
  <c r="P326"/>
  <c r="BK326"/>
  <c r="J326"/>
  <c r="BE326"/>
  <c r="BI322"/>
  <c r="BH322"/>
  <c r="BG322"/>
  <c r="BF322"/>
  <c r="T322"/>
  <c r="T321"/>
  <c r="R322"/>
  <c r="R321"/>
  <c r="P322"/>
  <c r="P321"/>
  <c r="BK322"/>
  <c r="BK321"/>
  <c r="J321"/>
  <c r="J322"/>
  <c r="BE322"/>
  <c r="J64"/>
  <c r="BI318"/>
  <c r="BH318"/>
  <c r="BG318"/>
  <c r="BF318"/>
  <c r="T318"/>
  <c r="R318"/>
  <c r="P318"/>
  <c r="BK318"/>
  <c r="J318"/>
  <c r="BE318"/>
  <c r="BI314"/>
  <c r="BH314"/>
  <c r="BG314"/>
  <c r="BF314"/>
  <c r="T314"/>
  <c r="R314"/>
  <c r="P314"/>
  <c r="BK314"/>
  <c r="J314"/>
  <c r="BE314"/>
  <c r="BI311"/>
  <c r="BH311"/>
  <c r="BG311"/>
  <c r="BF311"/>
  <c r="T311"/>
  <c r="R311"/>
  <c r="P311"/>
  <c r="BK311"/>
  <c r="J311"/>
  <c r="BE311"/>
  <c r="BI307"/>
  <c r="BH307"/>
  <c r="BG307"/>
  <c r="BF307"/>
  <c r="T307"/>
  <c r="R307"/>
  <c r="P307"/>
  <c r="BK307"/>
  <c r="J307"/>
  <c r="BE307"/>
  <c r="BI304"/>
  <c r="BH304"/>
  <c r="BG304"/>
  <c r="BF304"/>
  <c r="T304"/>
  <c r="R304"/>
  <c r="P304"/>
  <c r="BK304"/>
  <c r="J304"/>
  <c r="BE304"/>
  <c r="BI300"/>
  <c r="BH300"/>
  <c r="BG300"/>
  <c r="BF300"/>
  <c r="T300"/>
  <c r="R300"/>
  <c r="P300"/>
  <c r="BK300"/>
  <c r="J300"/>
  <c r="BE300"/>
  <c r="BI296"/>
  <c r="BH296"/>
  <c r="BG296"/>
  <c r="BF296"/>
  <c r="T296"/>
  <c r="R296"/>
  <c r="P296"/>
  <c r="BK296"/>
  <c r="J296"/>
  <c r="BE296"/>
  <c r="BI292"/>
  <c r="BH292"/>
  <c r="BG292"/>
  <c r="BF292"/>
  <c r="T292"/>
  <c r="R292"/>
  <c r="P292"/>
  <c r="BK292"/>
  <c r="J292"/>
  <c r="BE292"/>
  <c r="BI289"/>
  <c r="BH289"/>
  <c r="BG289"/>
  <c r="BF289"/>
  <c r="T289"/>
  <c r="R289"/>
  <c r="P289"/>
  <c r="BK289"/>
  <c r="J289"/>
  <c r="BE289"/>
  <c r="BI285"/>
  <c r="BH285"/>
  <c r="BG285"/>
  <c r="BF285"/>
  <c r="T285"/>
  <c r="R285"/>
  <c r="P285"/>
  <c r="BK285"/>
  <c r="J285"/>
  <c r="BE285"/>
  <c r="BI281"/>
  <c r="BH281"/>
  <c r="BG281"/>
  <c r="BF281"/>
  <c r="T281"/>
  <c r="R281"/>
  <c r="P281"/>
  <c r="BK281"/>
  <c r="J281"/>
  <c r="BE281"/>
  <c r="BI278"/>
  <c r="BH278"/>
  <c r="BG278"/>
  <c r="BF278"/>
  <c r="T278"/>
  <c r="R278"/>
  <c r="P278"/>
  <c r="BK278"/>
  <c r="J278"/>
  <c r="BE278"/>
  <c r="BI274"/>
  <c r="BH274"/>
  <c r="BG274"/>
  <c r="BF274"/>
  <c r="T274"/>
  <c r="R274"/>
  <c r="P274"/>
  <c r="BK274"/>
  <c r="J274"/>
  <c r="BE274"/>
  <c r="BI270"/>
  <c r="BH270"/>
  <c r="BG270"/>
  <c r="BF270"/>
  <c r="T270"/>
  <c r="R270"/>
  <c r="P270"/>
  <c r="BK270"/>
  <c r="J270"/>
  <c r="BE270"/>
  <c r="BI266"/>
  <c r="BH266"/>
  <c r="BG266"/>
  <c r="BF266"/>
  <c r="T266"/>
  <c r="R266"/>
  <c r="P266"/>
  <c r="BK266"/>
  <c r="J266"/>
  <c r="BE266"/>
  <c r="BI262"/>
  <c r="BH262"/>
  <c r="BG262"/>
  <c r="BF262"/>
  <c r="T262"/>
  <c r="R262"/>
  <c r="P262"/>
  <c r="BK262"/>
  <c r="J262"/>
  <c r="BE262"/>
  <c r="BI259"/>
  <c r="BH259"/>
  <c r="BG259"/>
  <c r="BF259"/>
  <c r="T259"/>
  <c r="R259"/>
  <c r="P259"/>
  <c r="BK259"/>
  <c r="J259"/>
  <c r="BE259"/>
  <c r="BI256"/>
  <c r="BH256"/>
  <c r="BG256"/>
  <c r="BF256"/>
  <c r="T256"/>
  <c r="R256"/>
  <c r="P256"/>
  <c r="BK256"/>
  <c r="J256"/>
  <c r="BE256"/>
  <c r="BI253"/>
  <c r="BH253"/>
  <c r="BG253"/>
  <c r="BF253"/>
  <c r="T253"/>
  <c r="R253"/>
  <c r="P253"/>
  <c r="BK253"/>
  <c r="J253"/>
  <c r="BE253"/>
  <c r="BI250"/>
  <c r="BH250"/>
  <c r="BG250"/>
  <c r="BF250"/>
  <c r="T250"/>
  <c r="T249"/>
  <c r="R250"/>
  <c r="R249"/>
  <c r="P250"/>
  <c r="P249"/>
  <c r="BK250"/>
  <c r="BK249"/>
  <c r="J249"/>
  <c r="J250"/>
  <c r="BE250"/>
  <c r="J63"/>
  <c r="BI246"/>
  <c r="BH246"/>
  <c r="BG246"/>
  <c r="BF246"/>
  <c r="T246"/>
  <c r="R246"/>
  <c r="P246"/>
  <c r="BK246"/>
  <c r="J246"/>
  <c r="BE246"/>
  <c r="BI243"/>
  <c r="BH243"/>
  <c r="BG243"/>
  <c r="BF243"/>
  <c r="T243"/>
  <c r="R243"/>
  <c r="P243"/>
  <c r="BK243"/>
  <c r="J243"/>
  <c r="BE243"/>
  <c r="BI239"/>
  <c r="BH239"/>
  <c r="BG239"/>
  <c r="BF239"/>
  <c r="T239"/>
  <c r="T238"/>
  <c r="R239"/>
  <c r="R238"/>
  <c r="P239"/>
  <c r="P238"/>
  <c r="BK239"/>
  <c r="BK238"/>
  <c r="J238"/>
  <c r="J239"/>
  <c r="BE239"/>
  <c r="J62"/>
  <c r="BI237"/>
  <c r="BH237"/>
  <c r="BG237"/>
  <c r="BF237"/>
  <c r="T237"/>
  <c r="R237"/>
  <c r="P237"/>
  <c r="BK237"/>
  <c r="J237"/>
  <c r="BE237"/>
  <c r="BI232"/>
  <c r="BH232"/>
  <c r="BG232"/>
  <c r="BF232"/>
  <c r="T232"/>
  <c r="R232"/>
  <c r="P232"/>
  <c r="BK232"/>
  <c r="J232"/>
  <c r="BE232"/>
  <c r="BI230"/>
  <c r="BH230"/>
  <c r="BG230"/>
  <c r="BF230"/>
  <c r="T230"/>
  <c r="R230"/>
  <c r="P230"/>
  <c r="BK230"/>
  <c r="J230"/>
  <c r="BE230"/>
  <c r="BI226"/>
  <c r="BH226"/>
  <c r="BG226"/>
  <c r="BF226"/>
  <c r="T226"/>
  <c r="R226"/>
  <c r="P226"/>
  <c r="BK226"/>
  <c r="J226"/>
  <c r="BE226"/>
  <c r="BI223"/>
  <c r="BH223"/>
  <c r="BG223"/>
  <c r="BF223"/>
  <c r="T223"/>
  <c r="R223"/>
  <c r="P223"/>
  <c r="BK223"/>
  <c r="J223"/>
  <c r="BE223"/>
  <c r="BI219"/>
  <c r="BH219"/>
  <c r="BG219"/>
  <c r="BF219"/>
  <c r="T219"/>
  <c r="R219"/>
  <c r="P219"/>
  <c r="BK219"/>
  <c r="J219"/>
  <c r="BE219"/>
  <c r="BI216"/>
  <c r="BH216"/>
  <c r="BG216"/>
  <c r="BF216"/>
  <c r="T216"/>
  <c r="R216"/>
  <c r="P216"/>
  <c r="BK216"/>
  <c r="J216"/>
  <c r="BE216"/>
  <c r="BI214"/>
  <c r="BH214"/>
  <c r="BG214"/>
  <c r="BF214"/>
  <c r="T214"/>
  <c r="R214"/>
  <c r="P214"/>
  <c r="BK214"/>
  <c r="J214"/>
  <c r="BE214"/>
  <c r="BI205"/>
  <c r="BH205"/>
  <c r="BG205"/>
  <c r="BF205"/>
  <c r="T205"/>
  <c r="R205"/>
  <c r="P205"/>
  <c r="BK205"/>
  <c r="J205"/>
  <c r="BE205"/>
  <c r="BI198"/>
  <c r="BH198"/>
  <c r="BG198"/>
  <c r="BF198"/>
  <c r="T198"/>
  <c r="R198"/>
  <c r="P198"/>
  <c r="BK198"/>
  <c r="J198"/>
  <c r="BE198"/>
  <c r="BI191"/>
  <c r="BH191"/>
  <c r="BG191"/>
  <c r="BF191"/>
  <c r="T191"/>
  <c r="R191"/>
  <c r="P191"/>
  <c r="BK191"/>
  <c r="J191"/>
  <c r="BE191"/>
  <c r="BI188"/>
  <c r="BH188"/>
  <c r="BG188"/>
  <c r="BF188"/>
  <c r="T188"/>
  <c r="R188"/>
  <c r="P188"/>
  <c r="BK188"/>
  <c r="J188"/>
  <c r="BE188"/>
  <c r="BI184"/>
  <c r="BH184"/>
  <c r="BG184"/>
  <c r="BF184"/>
  <c r="T184"/>
  <c r="R184"/>
  <c r="P184"/>
  <c r="BK184"/>
  <c r="J184"/>
  <c r="BE184"/>
  <c r="BI180"/>
  <c r="BH180"/>
  <c r="BG180"/>
  <c r="BF180"/>
  <c r="T180"/>
  <c r="R180"/>
  <c r="P180"/>
  <c r="BK180"/>
  <c r="J180"/>
  <c r="BE180"/>
  <c r="BI173"/>
  <c r="BH173"/>
  <c r="BG173"/>
  <c r="BF173"/>
  <c r="T173"/>
  <c r="R173"/>
  <c r="P173"/>
  <c r="BK173"/>
  <c r="J173"/>
  <c r="BE173"/>
  <c r="BI171"/>
  <c r="BH171"/>
  <c r="BG171"/>
  <c r="BF171"/>
  <c r="T171"/>
  <c r="R171"/>
  <c r="P171"/>
  <c r="BK171"/>
  <c r="J171"/>
  <c r="BE171"/>
  <c r="BI167"/>
  <c r="BH167"/>
  <c r="BG167"/>
  <c r="BF167"/>
  <c r="T167"/>
  <c r="R167"/>
  <c r="P167"/>
  <c r="BK167"/>
  <c r="J167"/>
  <c r="BE167"/>
  <c r="BI165"/>
  <c r="BH165"/>
  <c r="BG165"/>
  <c r="BF165"/>
  <c r="T165"/>
  <c r="R165"/>
  <c r="P165"/>
  <c r="BK165"/>
  <c r="J165"/>
  <c r="BE165"/>
  <c r="BI161"/>
  <c r="BH161"/>
  <c r="BG161"/>
  <c r="BF161"/>
  <c r="T161"/>
  <c r="R161"/>
  <c r="P161"/>
  <c r="BK161"/>
  <c r="J161"/>
  <c r="BE161"/>
  <c r="BI157"/>
  <c r="BH157"/>
  <c r="BG157"/>
  <c r="BF157"/>
  <c r="T157"/>
  <c r="R157"/>
  <c r="P157"/>
  <c r="BK157"/>
  <c r="J157"/>
  <c r="BE157"/>
  <c r="BI151"/>
  <c r="BH151"/>
  <c r="BG151"/>
  <c r="BF151"/>
  <c r="T151"/>
  <c r="R151"/>
  <c r="P151"/>
  <c r="BK151"/>
  <c r="J151"/>
  <c r="BE151"/>
  <c r="BI147"/>
  <c r="BH147"/>
  <c r="BG147"/>
  <c r="BF147"/>
  <c r="T147"/>
  <c r="R147"/>
  <c r="P147"/>
  <c r="BK147"/>
  <c r="J147"/>
  <c r="BE147"/>
  <c r="BI143"/>
  <c r="BH143"/>
  <c r="BG143"/>
  <c r="BF143"/>
  <c r="T143"/>
  <c r="R143"/>
  <c r="P143"/>
  <c r="BK143"/>
  <c r="J143"/>
  <c r="BE143"/>
  <c r="BI139"/>
  <c r="BH139"/>
  <c r="BG139"/>
  <c r="BF139"/>
  <c r="T139"/>
  <c r="R139"/>
  <c r="P139"/>
  <c r="BK139"/>
  <c r="J139"/>
  <c r="BE139"/>
  <c r="BI134"/>
  <c r="BH134"/>
  <c r="BG134"/>
  <c r="BF134"/>
  <c r="T134"/>
  <c r="R134"/>
  <c r="P134"/>
  <c r="BK134"/>
  <c r="J134"/>
  <c r="BE134"/>
  <c r="BI130"/>
  <c r="BH130"/>
  <c r="BG130"/>
  <c r="BF130"/>
  <c r="T130"/>
  <c r="R130"/>
  <c r="P130"/>
  <c r="BK130"/>
  <c r="J130"/>
  <c r="BE130"/>
  <c r="BI126"/>
  <c r="BH126"/>
  <c r="BG126"/>
  <c r="BF126"/>
  <c r="T126"/>
  <c r="R126"/>
  <c r="P126"/>
  <c r="BK126"/>
  <c r="J126"/>
  <c r="BE126"/>
  <c r="BI122"/>
  <c r="BH122"/>
  <c r="BG122"/>
  <c r="BF122"/>
  <c r="T122"/>
  <c r="R122"/>
  <c r="P122"/>
  <c r="BK122"/>
  <c r="J122"/>
  <c r="BE122"/>
  <c r="BI118"/>
  <c r="BH118"/>
  <c r="BG118"/>
  <c r="BF118"/>
  <c r="T118"/>
  <c r="R118"/>
  <c r="P118"/>
  <c r="BK118"/>
  <c r="J118"/>
  <c r="BE118"/>
  <c r="BI114"/>
  <c r="BH114"/>
  <c r="BG114"/>
  <c r="BF114"/>
  <c r="T114"/>
  <c r="R114"/>
  <c r="P114"/>
  <c r="BK114"/>
  <c r="J114"/>
  <c r="BE114"/>
  <c r="BI110"/>
  <c r="BH110"/>
  <c r="BG110"/>
  <c r="BF110"/>
  <c r="T110"/>
  <c r="R110"/>
  <c r="P110"/>
  <c r="BK110"/>
  <c r="J110"/>
  <c r="BE110"/>
  <c r="BI106"/>
  <c r="BH106"/>
  <c r="BG106"/>
  <c r="BF106"/>
  <c r="T106"/>
  <c r="R106"/>
  <c r="P106"/>
  <c r="BK106"/>
  <c r="J106"/>
  <c r="BE106"/>
  <c r="BI102"/>
  <c r="BH102"/>
  <c r="BG102"/>
  <c r="BF102"/>
  <c r="T102"/>
  <c r="R102"/>
  <c r="P102"/>
  <c r="BK102"/>
  <c r="J102"/>
  <c r="BE102"/>
  <c r="BI100"/>
  <c r="BH100"/>
  <c r="BG100"/>
  <c r="BF100"/>
  <c r="T100"/>
  <c r="R100"/>
  <c r="P100"/>
  <c r="BK100"/>
  <c r="J100"/>
  <c r="BE100"/>
  <c r="BI96"/>
  <c r="BH96"/>
  <c r="BG96"/>
  <c r="BF96"/>
  <c r="T96"/>
  <c r="R96"/>
  <c r="P96"/>
  <c r="BK96"/>
  <c r="J96"/>
  <c r="BE96"/>
  <c r="BI92"/>
  <c r="F37"/>
  <c i="1" r="BD55"/>
  <c i="2" r="BH92"/>
  <c r="F36"/>
  <c i="1" r="BC55"/>
  <c i="2" r="BG92"/>
  <c r="F35"/>
  <c i="1" r="BB55"/>
  <c i="2" r="BF92"/>
  <c r="J34"/>
  <c i="1" r="AW55"/>
  <c i="2" r="F34"/>
  <c i="1" r="BA55"/>
  <c i="2" r="T92"/>
  <c r="T91"/>
  <c r="T90"/>
  <c r="T89"/>
  <c r="R92"/>
  <c r="R91"/>
  <c r="R90"/>
  <c r="R89"/>
  <c r="P92"/>
  <c r="P91"/>
  <c r="P90"/>
  <c r="P89"/>
  <c i="1" r="AU55"/>
  <c i="2" r="BK92"/>
  <c r="BK91"/>
  <c r="J91"/>
  <c r="BK90"/>
  <c r="J90"/>
  <c r="BK89"/>
  <c r="J89"/>
  <c r="J59"/>
  <c r="J30"/>
  <c i="1" r="AG55"/>
  <c i="2" r="J92"/>
  <c r="BE92"/>
  <c r="J33"/>
  <c i="1" r="AV55"/>
  <c i="2" r="F33"/>
  <c i="1" r="AZ55"/>
  <c i="2" r="J61"/>
  <c r="J60"/>
  <c r="J85"/>
  <c r="F83"/>
  <c r="E81"/>
  <c r="J54"/>
  <c r="F52"/>
  <c r="E50"/>
  <c r="J39"/>
  <c r="J24"/>
  <c r="E24"/>
  <c r="J86"/>
  <c r="J55"/>
  <c r="J23"/>
  <c r="J18"/>
  <c r="E18"/>
  <c r="F86"/>
  <c r="F55"/>
  <c r="J17"/>
  <c r="J15"/>
  <c r="E15"/>
  <c r="F85"/>
  <c r="F54"/>
  <c r="J14"/>
  <c r="J12"/>
  <c r="J83"/>
  <c r="J52"/>
  <c r="E7"/>
  <c r="E79"/>
  <c r="E48"/>
  <c i="1" r="BD54"/>
  <c r="W33"/>
  <c r="BC54"/>
  <c r="W32"/>
  <c r="BB54"/>
  <c r="W31"/>
  <c r="BA54"/>
  <c r="W30"/>
  <c r="AZ54"/>
  <c r="W29"/>
  <c r="AY54"/>
  <c r="AX54"/>
  <c r="AW54"/>
  <c r="AK30"/>
  <c r="AV54"/>
  <c r="AK29"/>
  <c r="AU54"/>
  <c r="AT54"/>
  <c r="AS54"/>
  <c r="AG54"/>
  <c r="AK26"/>
  <c r="AT62"/>
  <c r="AN62"/>
  <c r="AT61"/>
  <c r="AN61"/>
  <c r="AT60"/>
  <c r="AN60"/>
  <c r="AT59"/>
  <c r="AN59"/>
  <c r="AT58"/>
  <c r="AN58"/>
  <c r="AT57"/>
  <c r="AN57"/>
  <c r="AT56"/>
  <c r="AN5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<sst xmlns="http://schemas.openxmlformats.org/spreadsheetml/2006/main">
  <si>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</si>
  <si>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</si>
  <si>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</si>
  <si>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</si>
  <si>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</si>
  <si>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{26549dbc-6c29-4c05-8dde-0403634b76f0}</t>
  </si>
  <si>
    <t>0,01</t>
  </si>
  <si>
    <t>21</t>
  </si>
  <si>
    <t>15</t>
  </si>
  <si>
    <t>REKAPITULACE STAVBY</t>
  </si>
  <si>
    <t xml:space="preserve">v ---  níže se nacházejí doplnkové a pomocné údaje k sestavám  --- v</t>
  </si>
  <si>
    <t>Návod na vyplnění</t>
  </si>
  <si>
    <t>0,001</t>
  </si>
  <si>
    <t>Kód:</t>
  </si>
  <si>
    <t>2960112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</si>
  <si>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</si>
  <si>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</si>
  <si>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PID Hviezdoslavova Praha 11, zastávka Mikulova a Hněvkovského</t>
  </si>
  <si>
    <t>KSO:</t>
  </si>
  <si>
    <t/>
  </si>
  <si>
    <t>CC-CZ:</t>
  </si>
  <si>
    <t>Místo:</t>
  </si>
  <si>
    <t>Praha 11</t>
  </si>
  <si>
    <t>Datum:</t>
  </si>
  <si>
    <t>21. 8. 2019</t>
  </si>
  <si>
    <t>Zadavatel:</t>
  </si>
  <si>
    <t>IČ:</t>
  </si>
  <si>
    <t xml:space="preserve"> </t>
  </si>
  <si>
    <t>DIČ:</t>
  </si>
  <si>
    <t>Uchazeč:</t>
  </si>
  <si>
    <t>Vyplň údaj</t>
  </si>
  <si>
    <t>Projektant:</t>
  </si>
  <si>
    <t>26509172</t>
  </si>
  <si>
    <t>Pro-consult s.r.o.</t>
  </si>
  <si>
    <t>CZ26509172</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</si>
  <si>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</si>
  <si>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</si>
  <si>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</si>
  <si>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</si>
  <si>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</si>
  <si>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</si>
  <si>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</si>
  <si>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</si>
  <si>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</si>
  <si>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</si>
  <si>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</si>
  <si>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</si>
  <si>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</si>
  <si>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</si>
  <si>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</si>
  <si>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</si>
  <si>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</si>
  <si>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</si>
  <si>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</si>
  <si>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</si>
  <si>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</si>
  <si>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</si>
  <si>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</si>
  <si>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</si>
  <si>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</si>
  <si>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</si>
  <si>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</si>
  <si>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</si>
  <si>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</si>
  <si>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</si>
  <si>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</si>
  <si>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</si>
  <si>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</si>
  <si>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</si>
  <si>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</si>
  <si>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</si>
  <si>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</si>
  <si>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</si>
  <si>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</si>
  <si>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</si>
  <si>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</si>
  <si>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</si>
  <si>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</si>
  <si>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100</t>
  </si>
  <si>
    <t>Zastávka Hněvkovského</t>
  </si>
  <si>
    <t>STA</t>
  </si>
  <si>
    <t>1</t>
  </si>
  <si>
    <t>{5e2c6404-1377-40d9-92b2-66218f05e742}</t>
  </si>
  <si>
    <t>2</t>
  </si>
  <si>
    <t>SO 101</t>
  </si>
  <si>
    <t>DIO Hněvkovského 1. etapa - sever.zastávka vč.vozovky, sever.chodník + polovina přachodu</t>
  </si>
  <si>
    <t>{17b7231d-c46a-4735-a681-a3648a58f7d1}</t>
  </si>
  <si>
    <t>SO 102</t>
  </si>
  <si>
    <t>DIO Hněvkovského 2. etapa - jižní zastávka vč. vozovky, chodník vč. ostrůvku + část přechodu</t>
  </si>
  <si>
    <t>{6d6417cb-a6ba-45ea-8524-6b6db91c6c82}</t>
  </si>
  <si>
    <t>SO 103</t>
  </si>
  <si>
    <t>VRN - Hněvkovského</t>
  </si>
  <si>
    <t>{d43c7d0e-2546-4e7d-8580-d6282cbcd05b}</t>
  </si>
  <si>
    <t>SO 200</t>
  </si>
  <si>
    <t>Zastávka Mikulova</t>
  </si>
  <si>
    <t>{61379256-bae1-458b-88fd-5a35996df101}</t>
  </si>
  <si>
    <t>SO 201</t>
  </si>
  <si>
    <t>DIO Mikulova 1. etapa - severní zastávka vč, vozovky, sever.chodník vč. ostrůvku + část přechodu</t>
  </si>
  <si>
    <t>{99132427-f637-46e2-850b-f86f80c40bc4}</t>
  </si>
  <si>
    <t>SO 202</t>
  </si>
  <si>
    <t>DIO Mikulova 2. etapa - jižní zastávka vč. vozovky, chodník + část přechodu</t>
  </si>
  <si>
    <t>{aab28342-ef08-44c6-b599-33d7cbdaf41c}</t>
  </si>
  <si>
    <t>SO 203</t>
  </si>
  <si>
    <t>VRN - Mikulova</t>
  </si>
  <si>
    <t>{6333b593-3932-45a7-9015-4c30882af309}</t>
  </si>
  <si>
    <t>KRYCÍ LIST SOUPISU PRACÍ</t>
  </si>
  <si>
    <t>Objekt:</t>
  </si>
  <si>
    <t>SO 100 - Zastávka Hněvkovského</t>
  </si>
  <si>
    <t>REKAPITULACE ČLENĚNÍ SOUPISU PRACÍ</t>
  </si>
  <si>
    <t>Kód dílu - Popis</t>
  </si>
  <si>
    <t>Cena celkem [CZK]</t>
  </si>
  <si>
    <t>-1</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</si>
  <si>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</si>
  <si>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</si>
  <si>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</si>
  <si>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</si>
  <si>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</si>
  <si>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</si>
  <si>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</si>
  <si>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</si>
  <si>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</si>
  <si>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46-M - Zemní práce při extr.mont.pracích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</si>
  <si>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</si>
  <si>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</si>
  <si>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</si>
  <si>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</si>
  <si>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</si>
  <si>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</si>
  <si>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</si>
  <si>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</si>
  <si>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</si>
  <si>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</si>
  <si>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</si>
  <si>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</si>
  <si>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</si>
  <si>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</si>
  <si>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</si>
  <si>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</si>
  <si>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</si>
  <si>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</si>
  <si>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112151014</t>
  </si>
  <si>
    <t>Pokácení stromu volné v celku s odřezáním kmene a s odvětvením průměru kmene přes 400 do 500 mm</t>
  </si>
  <si>
    <t>kus</t>
  </si>
  <si>
    <t>CS ÚRS 2019 02</t>
  </si>
  <si>
    <t>4</t>
  </si>
  <si>
    <t>-1758998093</t>
  </si>
  <si>
    <t>PSC</t>
  </si>
  <si>
    <t xml:space="preserve">Poznámka k souboru cen:_x000d_
1. V cenách jsou započteny i náklady na odklizení částí kmene a větví na vzdálenost do 20 m se složením na hromady nebo naložením na dopravní prostředek._x000d_
2. V cenách nejsou započteny náklady na:_x000d_
a) odkornění kmenů, tyto práce se oceňují individuálně,_x000d_
b) odvoz ani uložení na skládku,_x000d_
c) odstranění pařezu._x000d_
3. Ceny jsou určeny pouze pro pěstební zásahy a rekonstrukce v sadovnických a krajinářských úpravách._x000d_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terénu._x000d_
5. Stromy o průměru kmene na řezné ploše větší než 1500 mm se oceňují individuálně._x000d_
6. Práce jsou prováděné technikou volného kácení._x000d_
</t>
  </si>
  <si>
    <t>VV</t>
  </si>
  <si>
    <t>"pokácení stromu" 1</t>
  </si>
  <si>
    <t>Součet</t>
  </si>
  <si>
    <t>11220110R</t>
  </si>
  <si>
    <t>Likvidace, rozsortimentování dřevní hmoty a odvoz a uskladnění odpadu</t>
  </si>
  <si>
    <t>1134169450</t>
  </si>
  <si>
    <t xml:space="preserve">Poznámka k souboru cen:_x000d_
1. Ceny lze použít i pro odstranění pařezů ze sesuté zeminy, vývratů a polomů._x000d_
2. V ceně jsou započteny i náklady na případné nutné odklizení pařezů na hromady na vzdálenost do 50 m nebo naložení na dopravní prostředek._x000d_
3. Mají-li se odstraňovat pařezy z pokáceného souvislého lesního porostu, lze počet pařezů stanovit s přihlédnutím k tabulce v příloze č. 1._x000d_
4. Zásyp jam po pařezech se oceňuje cenami souboru cen 174 20-12 této části katalogu._x000d_
5. Průměr pařezu se měří v místě řezu kmene na základě dvojího na sebe kolmého měření a následného zprůměrování naměřených hodnot._x000d_
</t>
  </si>
  <si>
    <t>"odvoz dřevní hmoty na skládku vč. skládkovného - odhad" 1</t>
  </si>
  <si>
    <t>3</t>
  </si>
  <si>
    <t>112201114</t>
  </si>
  <si>
    <t>Odstranění pařezu v rovině nebo na svahu do 1:5 o průměru pařezu na řezné ploše přes 400 do 500 mm</t>
  </si>
  <si>
    <t>-1319079011</t>
  </si>
  <si>
    <t xml:space="preserve">Poznámka k souboru cen:_x000d_
1. V cenách jsou započteny i náklady na odstranění náběhových kořenů, odklizení získaného dřeva na vzdálenost do 20 m, jeho složení na hromady nebo naložení na dopravní prostředek, zasypání jámy, doplnění zeminy, zhutnění a úprava terénu._x000d_
2. Ceny jsou určeny jen pro pěstební zásahy a rekonstrukce v sadovnických a krajinářských úpravách._x000d_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terénu._x000d_
4. V cenách nejsou započteny náklady na:_x000d_
a) dodání zeminy,_x000d_
b) odvoz a uložení biologického odpadu na skládku._x000d_
5. Pařezy o průměru kmene na řezné ploše větší než 1500 mm se oceňují individuálně._x000d_
6. V cenách jsou započteny náklady na odstranění pařezu vykopáním, vytrháním, frézováním či jinou technologií s odstraněním náběhových kořenů._x000d_
</t>
  </si>
  <si>
    <t>113107122</t>
  </si>
  <si>
    <t>Odstranění podkladů nebo krytů ručně s přemístěním hmot na skládku na vzdálenost do 3 m nebo s naložením na dopravní prostředek z kameniva hrubého drceného, o tl. vrstvy přes 100 do 200 mm</t>
  </si>
  <si>
    <t>m2</t>
  </si>
  <si>
    <t>942791851</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</si>
  <si>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</si>
  <si>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"vybourání celé konstrukce chodník tl. vrstvy 200mm" 115</t>
  </si>
  <si>
    <t>5</t>
  </si>
  <si>
    <t>113107130</t>
  </si>
  <si>
    <t>Odstranění podkladů nebo krytů ručně s přemístěním hmot na skládku na vzdálenost do 3 m nebo s naložením na dopravní prostředek z betonu prostého, o tl. vrstvy do 100 mm</t>
  </si>
  <si>
    <t>-2017685689</t>
  </si>
  <si>
    <t>"vybourání celé konstrukce chodníků" 115</t>
  </si>
  <si>
    <t>6</t>
  </si>
  <si>
    <t>113107141</t>
  </si>
  <si>
    <t>Odstranění podkladů nebo krytů ručně s přemístěním hmot na skládku na vzdálenost do 3 m nebo s naložením na dopravní prostředek živičných, o tl. vrstvy do 50 mm</t>
  </si>
  <si>
    <t>1788819961</t>
  </si>
  <si>
    <t>7</t>
  </si>
  <si>
    <t>113107223</t>
  </si>
  <si>
    <t>Odstranění podkladů nebo krytů strojně plochy jednotlivě přes 200 m2 s přemístěním hmot na skládku na vzdálenost do 20 m nebo s naložením na dopravní prostředek z kameniva hrubého drceného, o tl. vrstvy přes 200 do 300 mm</t>
  </si>
  <si>
    <t>1348043294</t>
  </si>
  <si>
    <t>"vybourání celé konstrukce asf.vozovky, předpoklad tl. vrstvy 250mm" 1059</t>
  </si>
  <si>
    <t>8</t>
  </si>
  <si>
    <t>113107230</t>
  </si>
  <si>
    <t>Odstranění podkladů nebo krytů strojně plochy jednotlivě přes 200 m2 s přemístěním hmot na skládku na vzdálenost do 20 m nebo s naložením na dopravní prostředek z betonu prostého, o tl. vrstvy do 100 mm</t>
  </si>
  <si>
    <t>1711016899</t>
  </si>
  <si>
    <t>"vybourání konstrukce vozovky (oprava)" 749</t>
  </si>
  <si>
    <t>9</t>
  </si>
  <si>
    <t>113107231</t>
  </si>
  <si>
    <t>Odstranění podkladů nebo krytů strojně plochy jednotlivě přes 200 m2 s přemístěním hmot na skládku na vzdálenost do 20 m nebo s naložením na dopravní prostředek z betonu prostého, o tl. vrstvy přes 100 do 150 mm</t>
  </si>
  <si>
    <t>-2075759432</t>
  </si>
  <si>
    <t>"vybourání celé konstrukce asf.vozovky, předpoklad tl. vrstvy 150mm" 1059</t>
  </si>
  <si>
    <t>10</t>
  </si>
  <si>
    <t>113107241</t>
  </si>
  <si>
    <t>Odstranění podkladů nebo krytů strojně plochy jednotlivě přes 200 m2 s přemístěním hmot na skládku na vzdálenost do 20 m nebo s naložením na dopravní prostředek živičných, o tl. vrstvy do 50 mm</t>
  </si>
  <si>
    <t>671063849</t>
  </si>
  <si>
    <t>11</t>
  </si>
  <si>
    <t>113107243</t>
  </si>
  <si>
    <t>Odstranění podkladů nebo krytů strojně plochy jednotlivě přes 200 m2 s přemístěním hmot na skládku na vzdálenost do 20 m nebo s naložením na dopravní prostředek živičných, o tl. vrstvy přes 100 do 150 mm</t>
  </si>
  <si>
    <t>-56487991</t>
  </si>
  <si>
    <t>12</t>
  </si>
  <si>
    <t>113201112</t>
  </si>
  <si>
    <t>Vytrhání obrub s vybouráním lože, s přemístěním hmot na skládku na vzdálenost do 3 m nebo s naložením na dopravní prostředek silničních ležatých</t>
  </si>
  <si>
    <t>m</t>
  </si>
  <si>
    <t>-1156066997</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</si>
  <si>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</si>
  <si>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"vybourání kam.obrubníku" 209</t>
  </si>
  <si>
    <t>"vybourání kam.obrubníku, očištění, zpětné použití" 185</t>
  </si>
  <si>
    <t>13</t>
  </si>
  <si>
    <t>113203111</t>
  </si>
  <si>
    <t>Vytrhání obrub s vybouráním lože, s přemístěním hmot na skládku na vzdálenost do 3 m nebo s naložením na dopravní prostředek z dlažebních kostek</t>
  </si>
  <si>
    <t>-967375448</t>
  </si>
  <si>
    <t>"vybourání žul. kostek" 19</t>
  </si>
  <si>
    <t>14</t>
  </si>
  <si>
    <t>113204111</t>
  </si>
  <si>
    <t>Vytrhání obrub s vybouráním lože, s přemístěním hmot na skládku na vzdálenost do 3 m nebo s naložením na dopravní prostředek záhonových</t>
  </si>
  <si>
    <t>356431095</t>
  </si>
  <si>
    <t>"vybourání sadových obrubníku" 63</t>
  </si>
  <si>
    <t>121101103</t>
  </si>
  <si>
    <t>Sejmutí ornice nebo lesní půdy s vodorovným přemístěním na hromady v místě upotřebení nebo na dočasné či trvalé skládky se složením, na vzdálenost přes 100 do 250 m</t>
  </si>
  <si>
    <t>m3</t>
  </si>
  <si>
    <t>1853793136</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</si>
  <si>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</si>
  <si>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"odhadovaná tl.ornice 150mm" 70,95</t>
  </si>
  <si>
    <t>16</t>
  </si>
  <si>
    <t>122201102</t>
  </si>
  <si>
    <t>Odkopávky a prokopávky nezapažené s přehozením výkopku na vzdálenost do 3 m nebo s naložením na dopravní prostředek v hornině tř. 3 přes 100 do 1 000 m3</t>
  </si>
  <si>
    <t>-618527951</t>
  </si>
  <si>
    <t xml:space="preserve">Poznámka k souboru cen:_x000d_
1. Odkopávky a prokopávky v roubených prostorech se oceňují podle čl. 3116 Všeobecných podmínek tohoto katalogu._x000d_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m3._x000d_
3. Ceny lze použít i pro vykopávky odpadových jam._x000d_
4. Ceny lze použít i pro sejmutí podorničí. Přitom se přihlíží k ustanovení čl. 3112 Všeobecných podmínek tohoto katalogu._x000d_
</t>
  </si>
  <si>
    <t>"zeleň" 473*0,25</t>
  </si>
  <si>
    <t>"rozšíření pod obruby" (284+185+2,38+0,82+2,73+3,03+2,12+4,25+4,25+1,71+93)*0,5*0,61</t>
  </si>
  <si>
    <t>"sanace aktivní zóny" (749+1059+115)*0,5</t>
  </si>
  <si>
    <t>17</t>
  </si>
  <si>
    <t>122201109</t>
  </si>
  <si>
    <t>Odkopávky a prokopávky nezapažené s přehozením výkopku na vzdálenost do 3 m nebo s naložením na dopravní prostředek v hornině tř. 3 Příplatek k cenám za lepivost horniny tř. 3</t>
  </si>
  <si>
    <t>-1156013390</t>
  </si>
  <si>
    <t>"odkopávky 100%" 1257,653</t>
  </si>
  <si>
    <t>18</t>
  </si>
  <si>
    <t>132201101</t>
  </si>
  <si>
    <t>Hloubení zapažených i nezapažených rýh šířky do 600 mm s urovnáním dna do předepsaného profilu a spádu v hornině tř. 3 do 100 m3</t>
  </si>
  <si>
    <t>-916012075</t>
  </si>
  <si>
    <t xml:space="preserve">Poznámka k souboru cen:_x000d_
1. V cenách jsou započteny i náklady na přehození výkopku na přilehlém terénu na vzdálenost do 3 m od podélné osy rýhy nebo naložení na dopravní prostředek._x000d_
2. Ceny jsou určeny pro rýhy:_x000d_
a) šířky přes 200 do 300 mm a hloubky do 750 mm,_x000d_
b) šířky přes 300 do 400 mm a hloubky do 1 000 mm,_x000d_
c) šířky přes 400 do 500 mm a hloubky do 1 250 mm,_x000d_
d) šířky přes 500 do 600 mm a hloubky do 1 500 mm._x000d_
3. Náklady na svislé přemístění výkopku nad 1 m hloubky se určí dle ustanovení článku č. 3161 všeobecných podmínek katalogu._x000d_
</t>
  </si>
  <si>
    <t>"odkopávky pro trativody" 112*0,5*0,5</t>
  </si>
  <si>
    <t>19</t>
  </si>
  <si>
    <t>132201109</t>
  </si>
  <si>
    <t>Hloubení zapažených i nezapažených rýh šířky do 600 mm s urovnáním dna do předepsaného profilu a spádu v hornině tř. 3 Příplatek k cenám za lepivost horniny tř. 3</t>
  </si>
  <si>
    <t>1735456216</t>
  </si>
  <si>
    <t>20</t>
  </si>
  <si>
    <t>132232201</t>
  </si>
  <si>
    <t>Hloubení rýh šířky přes 600 do 2 000 mm při překopech inženýrských sítí ručně objemu do 10 m3 zapažených nebo nezapažených s urovnáním dna do předepsaného profilu a spádu v horninách tř. 3 soudržných</t>
  </si>
  <si>
    <t>-1586281368</t>
  </si>
  <si>
    <t xml:space="preserve">Poznámka k souboru cen:_x000d_
1. Ceny jsou určeny pouze pro případy havárií, přeložek nebo běžných oprav inženýrských sítí._x000d_
2. Ceny nelze použít v rámci výstavby nových inženýrských sítí._x000d_
3. V cenách jsou započteny i náklady na přehození výkopku na přilehlém terénu na vzdálenost do 5 m od podélné osy rýhy nebo naložení výkopku na dopravní prostředek._x000d_
</t>
  </si>
  <si>
    <t>"odkopávky pro chráničky" 23*0,5*0,5</t>
  </si>
  <si>
    <t>132232209</t>
  </si>
  <si>
    <t>Hloubení rýh šířky přes 600 do 2 000 mm při překopech inženýrských sítí ručně objemu do 10 m3 zapažených nebo nezapažených s urovnáním dna do předepsaného profilu a spádu v horninách tř. 3 Příplatek k cenám za lepivost horniny tř. 3</t>
  </si>
  <si>
    <t>152733637</t>
  </si>
  <si>
    <t>22</t>
  </si>
  <si>
    <t>162701105</t>
  </si>
  <si>
    <t>Vodorovné přemístění výkopku nebo sypaniny po suchu na obvyklém dopravním prostředku, bez naložení výkopku, avšak se složením bez rozhrnutí z horniny tř. 1 až 4 na vzdálenost přes 9 000 do 10 000 m</t>
  </si>
  <si>
    <t>-537438462</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</si>
  <si>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</si>
  <si>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"sejmutí ornice" 70,95</t>
  </si>
  <si>
    <t>"odkopávky" 1257,653</t>
  </si>
  <si>
    <t>"trativod" 28</t>
  </si>
  <si>
    <t>"chránička" 5,75</t>
  </si>
  <si>
    <t>23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</si>
  <si>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</si>
  <si>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</si>
  <si>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136642657</t>
  </si>
  <si>
    <t>1362,353*25</t>
  </si>
  <si>
    <t>24</t>
  </si>
  <si>
    <t>171101111</t>
  </si>
  <si>
    <t>Uložení sypaniny do násypů s rozprostřením sypaniny ve vrstvách a s hrubým urovnáním zhutněných s uzavřením povrchu násypu z hornin nesoudržných sypkých s relativní ulehlostí I(d) 0,9 nebo v aktivní zóně</t>
  </si>
  <si>
    <t>483015772</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</si>
  <si>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</si>
  <si>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25</t>
  </si>
  <si>
    <t>M</t>
  </si>
  <si>
    <t>58343959</t>
  </si>
  <si>
    <t>kamenivo drcené hrubé frakce 32/63</t>
  </si>
  <si>
    <t>t</t>
  </si>
  <si>
    <t>-1842043225</t>
  </si>
  <si>
    <t>"sanace aktivní zóny" (749+1059+115)*0,5*2,1</t>
  </si>
  <si>
    <t>26</t>
  </si>
  <si>
    <t>171201201</t>
  </si>
  <si>
    <t>Uložení sypaniny na skládky</t>
  </si>
  <si>
    <t>-1194679762</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</si>
  <si>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</si>
  <si>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27</t>
  </si>
  <si>
    <t>171201211</t>
  </si>
  <si>
    <t>Poplatek za uložení stavebního odpadu na skládce (skládkovné) zeminy a kameniva zatříděného do Katalogu odpadů pod kódem 170 504</t>
  </si>
  <si>
    <t>-1520887470</t>
  </si>
  <si>
    <t xml:space="preserve">Poznámka k souboru cen:_x000d_
1. Ceny uvedené v souboru cen lze po dohodě upravit podle místních podmínek._x000d_
</t>
  </si>
  <si>
    <t>"sejmutí ornice" 70,95*1,8</t>
  </si>
  <si>
    <t>"odkopávky" 1257,653*1,8</t>
  </si>
  <si>
    <t>"trativod" 28*1,8</t>
  </si>
  <si>
    <t>"chránička" 5,75*1,8</t>
  </si>
  <si>
    <t>28</t>
  </si>
  <si>
    <t>181102302</t>
  </si>
  <si>
    <t>Úprava pláně na stavbách dálnic strojně v zářezech mimo skalních se zhutněním</t>
  </si>
  <si>
    <t>-530745362</t>
  </si>
  <si>
    <t xml:space="preserve">Poznámka k souboru cen:_x000d_
1. Ceny se zhutněním jsou určeny pro všechny míry zhutnění._x000d_
2. Ceny 10-2301, 10-2302, 20-2301 a 20-2305 jsou určeny pro urovnání nově zřizovaných ploch vodorovných nebo ve sklonu do 1:5 pod zpevnění ploch jakéhokoliv druhu, pod humusování, drnování a dále předepíše-li projekt urovnání pláně z jiného důvodu._x000d_
3. Cena 10-2303 je určena pro vyplnění sypaninou prohlubní zářezů v horninách třídy II a III._x000d_
4. Ceny neplatí pro zhutnění podloží pod násypy; toto zhutnění se oceňuje cenou 215 90-1101 Zhutnění podloží pod násypy._x000d_
5. Ceny neplatí pro urovnání lavic (berem) šířky do 3 m přerušujících svahy, pro urovnání dna příkopů pro jakoukoliv jejich šířku; toto urovnání se oceňuje cenami souboru cen 182 . 0-11 Svahování trvalých svahů do projektovaných profilů A 01 tohoto katalogu._x000d_
6. Urovnání ploch ve sklonu přes 1:5 (svahování) se oceňuje cenou 182 20-1101 Svahování trvalých svahů do projektovaných profilů, části A 01 tohoto katalogu._x000d_
7. Vyplnění prohlubní v horninách třídy II a III betonem nebo stabilizací se oceňuje cenami části A 01 Zřízení konstrukcí katalogu 822-1 Komunikace pozemní a letiště._x000d_
</t>
  </si>
  <si>
    <t>"úprava pláně zhutněním"</t>
  </si>
  <si>
    <t>"nová vozovka" 775</t>
  </si>
  <si>
    <t>"nová vozovka oprava" 715</t>
  </si>
  <si>
    <t>"chodník" 414+42</t>
  </si>
  <si>
    <t>"rozšíření pod obruby" (209+185+2,38+0,82+2,73+3,03+2,12+4,25+4,25+1,71+93)*0,5</t>
  </si>
  <si>
    <t>"sanace aktivní zóny" 749+1059+115</t>
  </si>
  <si>
    <t>29</t>
  </si>
  <si>
    <t>181301104</t>
  </si>
  <si>
    <t>Rozprostření a urovnání ornice v rovině nebo ve svahu sklonu do 1:5 při souvislé ploše do 500 m2, tl. vrstvy přes 200 do 250 mm</t>
  </si>
  <si>
    <t>-838545574</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</si>
  <si>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</si>
  <si>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30</t>
  </si>
  <si>
    <t>10371500</t>
  </si>
  <si>
    <t>substrát pro trávníky VL</t>
  </si>
  <si>
    <t>-1380466098</t>
  </si>
  <si>
    <t>"dodávka chybějící zeminy" 418*0,25</t>
  </si>
  <si>
    <t>31</t>
  </si>
  <si>
    <t>181411131</t>
  </si>
  <si>
    <t>Založení trávníku na půdě předem připravené plochy do 1000 m2 výsevem včetně utažení parkového v rovině nebo na svahu do 1:5</t>
  </si>
  <si>
    <t>-41100728</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</si>
  <si>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</si>
  <si>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"nová zeleň"418</t>
  </si>
  <si>
    <t>32</t>
  </si>
  <si>
    <t>00572410</t>
  </si>
  <si>
    <t>osivo směs travní parková</t>
  </si>
  <si>
    <t>kg</t>
  </si>
  <si>
    <t>-163178640</t>
  </si>
  <si>
    <t>"nová zeleň" 418*0,05</t>
  </si>
  <si>
    <t>33</t>
  </si>
  <si>
    <t>183402121</t>
  </si>
  <si>
    <t>Rozrušení půdy na hloubku přes 50 do 150 mm souvislé plochy do 500 m2 v rovině nebo na svahu do 1:5</t>
  </si>
  <si>
    <t>1174531482</t>
  </si>
  <si>
    <t xml:space="preserve">Poznámka k souboru cen:_x000d_
1. V cenách nejsou započteny náklady na odstranění překážek na povrchu ploch, které mají být rozrušeny. Odstranění překážek se oceňuje:_x000d_
a) vegetační kryt cenami části A02 souboru cen 111 10-11 Odstranění travin a rákosu nebo 111 10-51 Odstranění stařiny,_x000d_
b) kořeny cenami části A02 souboru cen 111 2.-1 Odstranění nevhodných dřevin,_x000d_
c) balvany velikosti přes 0,10 m3 cenami souboru cen 122 86-11 Těžení a rozpojení jednotlivých balvanů, části A01 katalogu 800-1 Zemní práce,_x000d_
d) ostatní překážky příslušnými cenami podle jejich druhu._x000d_
2. V cenách o sklonu svahu přes 1:1 jsou uvažovány podmínky pro svahy běžně schůdné; bez použití lezeckých technik. V případě použití lezeckých technik se tyto náklady oceňují individuálně._x000d_
</t>
  </si>
  <si>
    <t>"nová zeleň" 418</t>
  </si>
  <si>
    <t>34</t>
  </si>
  <si>
    <t>184802111</t>
  </si>
  <si>
    <t>Chemické odplevelení půdy před založením kultury, trávníku nebo zpevněných ploch o výměře jednotlivě přes 20 m2 v rovině nebo na svahu do 1:5 postřikem na široko</t>
  </si>
  <si>
    <t>-2040944997</t>
  </si>
  <si>
    <t xml:space="preserve">Poznámka k souboru cen:_x000d_
1. Ceny -2111, -2211, -2311 a -2411 lze použít i pro aplikaci retardantů na trávníky._x000d_
2. V cenách -2111, -2211, -2311 a -2411 jsou započteny i náklady na dovoz vody do 10 km._x000d_
3. V cenách nejsou započteny náklady na případné zapravení přípravku do půdy_x000d_
a) obděláním půdy; tyto práce se oceňují cenami části A02 souboru cen 183 40-31 Obdělání půdy,_x000d_
b) prolitím; toto se oceňuje cenami části C02 souboru cen 185 80-43 Zalití rostlin vodou a případně cenami části A02 souboru cen 185 85-11 Dovoz vody pro zálivku rostlin._x000d_
4. Každá opakovaná aplikace se oceňuje samostatně._x000d_
5. Chemické odplevelení ploch do 20 m2 se oceňuje příslušnými cenami souboru cen 184 80-26 Chemické odplevelení po založení kultury._x000d_
6. V cenách o sklonu svahu přes 1:1 jsou uvažovány podmínky pro svahy běžně schůdné; bez použití lezeckých technik. V případě použití lezeckých technik se tyto náklady oceňují individuálně._x000d_
</t>
  </si>
  <si>
    <t>35</t>
  </si>
  <si>
    <t>185802113</t>
  </si>
  <si>
    <t>Hnojení půdy nebo trávníku v rovině nebo na svahu do 1:5 umělým hnojivem na široko</t>
  </si>
  <si>
    <t>79111746</t>
  </si>
  <si>
    <t xml:space="preserve">Poznámka k souboru cen:_x000d_
1. V cenách jsou započteny i náklady na rozprostření nebo rozdělení hnojiva._x000d_
2. V cenách o sklonu svahu přes 1:1 jsou uvažovány podmínky pro svahy běžně schůdné; bez použití lezeckých technik. V případě použití lezeckých technik se tyto náklady oceňují individuálně._x000d_
</t>
  </si>
  <si>
    <t>"uvažovaná spotřeba 0,0005 t/m2"</t>
  </si>
  <si>
    <t>418*0,0005</t>
  </si>
  <si>
    <t>36</t>
  </si>
  <si>
    <t>25191155</t>
  </si>
  <si>
    <t>hnojivo průmyslové Cererit</t>
  </si>
  <si>
    <t>746301737</t>
  </si>
  <si>
    <t>Zakládání</t>
  </si>
  <si>
    <t>37</t>
  </si>
  <si>
    <t>211971121</t>
  </si>
  <si>
    <t>Zřízení opláštění výplně z geotextilie odvodňovacích žeber nebo trativodů v rýze nebo zářezu se stěnami svislými nebo šikmými o sklonu přes 1:2 při rozvinuté šířce opláštění do 2,5 m</t>
  </si>
  <si>
    <t>-1357326134</t>
  </si>
  <si>
    <t xml:space="preserve">Poznámka k souboru cen:_x000d_
1. Ceny jsou určeny:_x000d_
a) pro jakékoliv druhy a rozměry geotextilií,_x000d_
b) i pro zřízení svislého drénu z jedné nebo více vrstev geotextilie přiložených na stěnu rýhy nebo zářezu,_x000d_
c) pro způsob spojování geotextilií přesahy._x000d_
2. Ceny nelze použít:_x000d_
a) pro zřízení opláštění výplně v zapažených rýhách; toto opláštění se oceňuje individuálně,_x000d_
b) pro knotové drény (geodrény); tyto drény se oceňují cenami souboru cen 211 97-21 Vpichování svislých konsolidačních prefabrikovaných drénů,_x000d_
c) pro zřízení vrstev z geotextilií; toto zřízení vrstev z geotextilií se ocení cenami souboru cen 213 14 Zřízení vrstvy z geotextilie._x000d_
3. V cenách jsou započteny i náklady na zřízení předepsaných přesahů a na potřebné zatěžování nebo připevňování geotextilie ke stěnám výkopu při provádění._x000d_
4. V cenách nejsou započteny náklady na dodání geotextilie; toto dodání se oceňuje ve specifikaci. Ztratné lze dohodnout ve výši 2 %._x000d_
5. Množství měrných jednotek:_x000d_
a) se určuje v m2 rozvinuté plochy opláštění bez jakýchkoliv přesahů. Při opláštění z více vrstev geotextilií se pro určení množství měrných jednotek oceňuje každá vrstva samostatně,_x000d_
b) pro dodání geotextilie oceňované ve specifikaci se určí v m2 geotextilie včetně přesahů a prořezů stanovených projektovou dokumentací._x000d_
</t>
  </si>
  <si>
    <t>"trativody" 112*0,5*4</t>
  </si>
  <si>
    <t>38</t>
  </si>
  <si>
    <t>69311070</t>
  </si>
  <si>
    <t>geotextilie netkaná separační, ochranná, filtrační, drenážní PP 400g/m2</t>
  </si>
  <si>
    <t>433510322</t>
  </si>
  <si>
    <t>112*0,5*4*1,1</t>
  </si>
  <si>
    <t>39</t>
  </si>
  <si>
    <t>212752212</t>
  </si>
  <si>
    <t>Trativody z drenážních trubek se zřízením štěrkopískového lože pod trubky a s jejich obsypem v průměrném celkovém množství do 0,15 m3/m v otevřeném výkopu z trubek plastových flexibilních D přes 65 do 100 mm</t>
  </si>
  <si>
    <t>1920489672</t>
  </si>
  <si>
    <t>"trubka drenážní" 112</t>
  </si>
  <si>
    <t>Komunikace pozemní</t>
  </si>
  <si>
    <t>40</t>
  </si>
  <si>
    <t>564851111</t>
  </si>
  <si>
    <t>Podklad ze štěrkodrti ŠD s rozprostřením a zhutněním, po zhutnění tl. 150 mm</t>
  </si>
  <si>
    <t>-1493471060</t>
  </si>
  <si>
    <t>"konstrukce chodníku bet.dlažba" 109</t>
  </si>
  <si>
    <t>41</t>
  </si>
  <si>
    <t>564861111</t>
  </si>
  <si>
    <t>Podklad ze štěrkodrti ŠD s rozprostřením a zhutněním, po zhutnění tl. 200 mm</t>
  </si>
  <si>
    <t>991262714</t>
  </si>
  <si>
    <t>"chodník s krytem asfaltovým" 305+42</t>
  </si>
  <si>
    <t>42</t>
  </si>
  <si>
    <t>564861113</t>
  </si>
  <si>
    <t>Podklad ze štěrkodrti ŠD s rozprostřením a zhutněním, po zhutnění tl. 220 mm</t>
  </si>
  <si>
    <t>480708381</t>
  </si>
  <si>
    <t>"vozovka v místě zastávky BUS" 775</t>
  </si>
  <si>
    <t>43</t>
  </si>
  <si>
    <t>564911511</t>
  </si>
  <si>
    <t>Podklad nebo podsyp z R-materiálu s rozprostřením a zhutněním, po zhutnění tl. 50 mm</t>
  </si>
  <si>
    <t>911123940</t>
  </si>
  <si>
    <t>44</t>
  </si>
  <si>
    <t>565146111</t>
  </si>
  <si>
    <t>Asfaltový beton vrstva podkladní ACP 22 (obalované kamenivo hrubozrnné - OKH) s rozprostřením a zhutněním v pruhu šířky do 3 m, po zhutnění tl. 60 mm</t>
  </si>
  <si>
    <t>2130572840</t>
  </si>
  <si>
    <t xml:space="preserve">Poznámka k souboru cen:_x000d_
1. ČSN EN 13108-1 připouští pro ACP 22 pouze tl. 60 až 100 mm._x000d_
</t>
  </si>
  <si>
    <t>45</t>
  </si>
  <si>
    <t>565155111</t>
  </si>
  <si>
    <t>Asfaltový beton vrstva podkladní ACP 16 (obalované kamenivo střednězrnné - OKS) s rozprostřením a zhutněním v pruhu šířky do 3 m, po zhutnění tl. 70 mm</t>
  </si>
  <si>
    <t>-1857987311</t>
  </si>
  <si>
    <t xml:space="preserve">Poznámka k souboru cen:_x000d_
1. ČSN EN 13108-1 připouští pro ACP 16 pouze tl. 50 až 80 mm._x000d_
</t>
  </si>
  <si>
    <t>" konstrukce vozovky - oprava vozovky" 715</t>
  </si>
  <si>
    <t>46</t>
  </si>
  <si>
    <t>567122114</t>
  </si>
  <si>
    <t>Podklad ze směsi stmelené cementem SC bez dilatačních spár, s rozprostřením a zhutněním SC C 8/10 (KSC I), po zhutnění tl. 150 mm</t>
  </si>
  <si>
    <t>-1225083206</t>
  </si>
  <si>
    <t xml:space="preserve">Poznámka k souboru cen:_x000d_
1. V cenách jsou započteny i náklady na ošetření povrchu podkladu vodou._x000d_
2. V cenách 567 1.-4 jsou započteny i náklady postřik proti odpařování vody._x000d_
3. V cenách nejsou započteny náklady na:_x000d_
a) příp. postřik, který se oceňuje cenou 919 74-8111 Postřik popř. zdrsnění povrchu cementobetonového krytu nebo podkladu ochrannou emulzí,_x000d_
b) zřízení dilatačních spár a jejich vyplnění; tyto práce se oceňují cenami souborů cen 919 11-1 Řezání dilatačních spár, 919 12-. Těsnění dilatačních spár a 919 13 Vyztužení dilatačních spár._x000d_
</t>
  </si>
  <si>
    <t>47</t>
  </si>
  <si>
    <t>573191111</t>
  </si>
  <si>
    <t>Postřik infiltrační kationaktivní emulzí v množství 1,00 kg/m2</t>
  </si>
  <si>
    <t>-401445857</t>
  </si>
  <si>
    <t xml:space="preserve">Poznámka k souboru cen:_x000d_
1. V ceně nejsou započteny náklady na popř. projektem předepsané očištění vozovky, které se oceňuje cenou 938 90-8411 Očištění povrchu saponátovým roztokem části C 01 tohoto katalogu._x000d_
</t>
  </si>
  <si>
    <t>48</t>
  </si>
  <si>
    <t>573231106</t>
  </si>
  <si>
    <t>Postřik spojovací PS bez posypu kamenivem ze silniční emulze, v množství 0,30 kg/m2</t>
  </si>
  <si>
    <t>-167988233</t>
  </si>
  <si>
    <t>"vozovka v místě zastávky BUS" 775*2</t>
  </si>
  <si>
    <t>49</t>
  </si>
  <si>
    <t>-723935704</t>
  </si>
  <si>
    <t>" konstrukcevozovky - oprava vozovky" 715</t>
  </si>
  <si>
    <t>"chodník asfaltová konastrukce" 305</t>
  </si>
  <si>
    <t>50</t>
  </si>
  <si>
    <t>577134131</t>
  </si>
  <si>
    <t>Asfaltový beton vrstva obrusná ACO 11 (ABS) s rozprostřením a se zhutněním z modifikovaného asfaltu v pruhu šířky do 3 m, po zhutnění tl. 40 mm</t>
  </si>
  <si>
    <t>605740316</t>
  </si>
  <si>
    <t xml:space="preserve">Poznámka k souboru cen:_x000d_
1. ČSN EN 13108-1 připouští pro ACO 11 pouze tl. 35 až 50 mm._x000d_
</t>
  </si>
  <si>
    <t>51</t>
  </si>
  <si>
    <t>577143111</t>
  </si>
  <si>
    <t>Asfaltový beton vrstva obrusná ACO 8 (ABJ) s rozprostřením a se zhutněním z nemodifikovaného asfaltu v pruhu šířky do 3 m, po zhutnění tl. 50 mm</t>
  </si>
  <si>
    <t>-1572483973</t>
  </si>
  <si>
    <t>"chodník s krytem asfaltovým" 305</t>
  </si>
  <si>
    <t>52</t>
  </si>
  <si>
    <t>57714413R</t>
  </si>
  <si>
    <t>Asfaltový beton vrstva obrusná ACO 11 S 50/70 FORTA FI s rozprostřením a se zhutněním z modifikovaného asfaltu v pruhu šířky do 3 m, po zhutnění tl. 50 mm</t>
  </si>
  <si>
    <t>-631446336</t>
  </si>
  <si>
    <t>53</t>
  </si>
  <si>
    <t>57715513R</t>
  </si>
  <si>
    <t>Asfaltový beton vrstva ložní ACL 16 S 50/70 FORTA FI s rozprostřením a zhutněním z modifikovaného asfaltu v pruhu šířky do 3 m, po zhutnění tl. 60 mm</t>
  </si>
  <si>
    <t>-783411640</t>
  </si>
  <si>
    <t xml:space="preserve">Poznámka k souboru cen:_x000d_
1. ČSN EN 13108-1 připouští pro ACL 16 pouze tl. 50 až 70 mm._x000d_
</t>
  </si>
  <si>
    <t>54</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</si>
  <si>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</si>
  <si>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</si>
  <si>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788133765</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</si>
  <si>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</si>
  <si>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"kontrastní pás z hladké barevné dlažby" 22</t>
  </si>
  <si>
    <t>55</t>
  </si>
  <si>
    <t>59245041</t>
  </si>
  <si>
    <t>dlažba zámková profilová 230x140x60mm barevná</t>
  </si>
  <si>
    <t>-796325446</t>
  </si>
  <si>
    <t>"kontrastní pás z hladké barevné dlažby" 22*1,02</t>
  </si>
  <si>
    <t>56</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</si>
  <si>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</si>
  <si>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</si>
  <si>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-687724198</t>
  </si>
  <si>
    <t>57</t>
  </si>
  <si>
    <t>59245032</t>
  </si>
  <si>
    <t>dlažba zámková profilová 230x140x60mm přírodní</t>
  </si>
  <si>
    <t>-1136137721</t>
  </si>
  <si>
    <t>"konstrukce chodníku bet.dlažba" 109*1,02</t>
  </si>
  <si>
    <t>58</t>
  </si>
  <si>
    <t>596841120</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</si>
  <si>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</si>
  <si>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-755374910</t>
  </si>
  <si>
    <t xml:space="preserve">Poznámka k souboru cen:_x000d_
1. V cenách jsou započteny i náklady na dodání hmot pro lože a na dodání materiálu pro výplň spár._x000d_
2. V cenách nejsou započteny náklady na dodání dlaždic, které se oceňují ve specifikaci; ztratné lze dohodnout u plochy_x000d_
a) do 100 m2 ve výši 3 %,_x000d_
b) přes 100 do 300 m2 ve výši 2 %,_x000d_
c) přes 300 m2 ve výši 1 %._x000d_
3. Část lože přesahující tloušťku 30 mm se oceňuje cenami souboru cen 451 . . -9 . Příplatek za každých dalších 10 mm tloušťky podkladu nebo lože._x000d_
</t>
  </si>
  <si>
    <t>"dlažba slepecká" 42</t>
  </si>
  <si>
    <t>59</t>
  </si>
  <si>
    <t>59245019</t>
  </si>
  <si>
    <t>dlažba tvar obdélník betonová pro nevidomé 200x100x60mm přírodní</t>
  </si>
  <si>
    <t>-579051441</t>
  </si>
  <si>
    <t>"dlažba slepecká" 42*1,02</t>
  </si>
  <si>
    <t>Trubní vedení</t>
  </si>
  <si>
    <t>60</t>
  </si>
  <si>
    <t>89933111R</t>
  </si>
  <si>
    <t>Rektifikace poklopů + obetonování z žulových kostek - dodávka + montáž</t>
  </si>
  <si>
    <t>999833601</t>
  </si>
  <si>
    <t xml:space="preserve">Poznámka k souboru cen:_x000d_
1. V cenách jsou započteny i náklady na:_x000d_
a) odbourání dosavadního krytu, podkladu, nadezdívky nebo prstence s odklizením vybouraných hmot do 3 m,_x000d_
b) zarovnání plochy nadezdívky cementovou maltou,_x000d_
c) podbetonování nebo podezdění rámu,_x000d_
d) odstranění a znovuosazení rámu, poklopu, mříže, krycího hrnce nebo hydrantu,_x000d_
e) úpravu a doplnění krytu popř. podkladu vozovky v místě provedené výškové úpravy._x000d_
2. V cenách nejsou započteny náklady na příp. nutné dodání nové mříže, rámu, poklopu nebo krycího hrnce. Jejich dodání se oceňuje ve specifikaci, ztratné se nestanoví._x000d_
</t>
  </si>
  <si>
    <t>"rektifikace poklopů, obet. z žulových kostek" 3</t>
  </si>
  <si>
    <t>61</t>
  </si>
  <si>
    <t>89943123R</t>
  </si>
  <si>
    <t>Kamerová prohlídka uliční vpusti a přípojky k UV + vyčištění UV</t>
  </si>
  <si>
    <t>-1957822358</t>
  </si>
  <si>
    <t>"kamerová prohlídka před realizací a po realizací UV a přípojky" 3</t>
  </si>
  <si>
    <t>Ostatní konstrukce a práce, bourání</t>
  </si>
  <si>
    <t>62</t>
  </si>
  <si>
    <t>911121111</t>
  </si>
  <si>
    <t>Montáž zábradlí ocelového přichyceného vruty do betonového podkladu</t>
  </si>
  <si>
    <t>495888242</t>
  </si>
  <si>
    <t xml:space="preserve">Poznámka k souboru cen:_x000d_
1. Zábradlí je kotveno po 2 m._x000d_
2. V ceně jsou započteny i náklady na:_x000d_
a) vykopání jamek pro sloupky s odhozením výkopku na hromadu nebo naložením na dopravní prostředek i náklady na betonový základ;_x000d_
b) u ceny 911 11-1111 betonový základ;_x000d_
c) u ceny 911 12-1111 vruty._x000d_
3. V cenách nejsou započteny náklady na:_x000d_
a) dodání zábradlí (dílů zábradlí), tyto se oceňují ve specifikaci;_x000d_
b) nátěry zábradlí, tyto se oceňují jako práce PSV příslušnými cenami katalogu 800-783 Nátěry;_x000d_
c) zřízení betonového podkladu u položky 911 12-1111._x000d_
</t>
  </si>
  <si>
    <t>"ocelové zábradlí" 27</t>
  </si>
  <si>
    <t>63</t>
  </si>
  <si>
    <t>5539154R</t>
  </si>
  <si>
    <t>ocelové zábradlí v.1,1m</t>
  </si>
  <si>
    <t>628685197</t>
  </si>
  <si>
    <t>64</t>
  </si>
  <si>
    <t>914111111</t>
  </si>
  <si>
    <t>Montáž svislé dopravní značky základní velikosti do 1 m2 objímkami na sloupky nebo konzoly</t>
  </si>
  <si>
    <t>-511714126</t>
  </si>
  <si>
    <t xml:space="preserve">Poznámka k souboru cen:_x000d_
1. V cenách jsou započteny i náklady na montáž značek včetně upevňovacího materiálu na předem připravenou nosnou konstrukci (sloupek, konzolu, sloup)._x000d_
2. V cenách nejsou započteny náklady na:_x000d_
a) dodání značek, tyto se oceňují ve specifikaci,_x000d_
b) na montáž a dodávku ocelových nosných konstrukcí – sloupků, konzol, tyto se oceňují cenami souboru cen 914 51 Montáž sloupku a 914 53 Montáž konzol a nástavců,_x000d_
c) nátěry, tyto se oceňují jako práce PSV příslušnými cenami katalogu 800-783 Nátěry,_x000d_
d) naložení a odklizení výkopku, tyto se oceňují cenami části A 01 katalogu 800-1 Zemní práce._x000d_
3. Ceny nelze použít pro osazení a montáž svislých dopravních značek:_x000d_
a) světelných, tyto se oceňují cenami katalogu 800-741 Elektroinstalace - silnoproud,_x000d_
b) upevněných na lanech nebo speciálních konstrukcích nesoucích více značek, tyto se oceňují individuálně._x000d_
</t>
  </si>
  <si>
    <t>"nové SDZ" 13</t>
  </si>
  <si>
    <t>65</t>
  </si>
  <si>
    <t>404406R</t>
  </si>
  <si>
    <t>značka dopravní svislá Fezn</t>
  </si>
  <si>
    <t>1184832008</t>
  </si>
  <si>
    <t>66</t>
  </si>
  <si>
    <t>914431112</t>
  </si>
  <si>
    <t>Montáž dopravního zrcadla na sloupky nebo konzoly velikosti do 1 m2</t>
  </si>
  <si>
    <t>-805924158</t>
  </si>
  <si>
    <t xml:space="preserve">Poznámka k souboru cen:_x000d_
1. V ceně jsou započteny i náklady na montáž zrcadla včetně upevňovacího materiálu na předem připravenou nosnou konstrukci._x000d_
2. V ceně nejsou započteny náklady na:_x000d_
a) dodání zrcadla, tyto se oceňují ve specifikaci,_x000d_
b) na montáž a dodávku sloupků nebo konzol, tyto se oceňují cenami souboru cen 914 51 Montáž sloupku a 914 53 Montáž konzol a nástavců,_x000d_
c) ochranné nátěry sloupku, zrcadlové části a zrcadla, tyto se oceňují příslušnými cenami katalogu 800-783 Nátěry._x000d_
</t>
  </si>
  <si>
    <t>"montáž dopravního zrcadla na stožár VO" 1</t>
  </si>
  <si>
    <t>67</t>
  </si>
  <si>
    <t>40445200</t>
  </si>
  <si>
    <t>zrcadlo dopravní kruhové D 600mm</t>
  </si>
  <si>
    <t>-1677090871</t>
  </si>
  <si>
    <t>"zrcadlo" 1</t>
  </si>
  <si>
    <t>68</t>
  </si>
  <si>
    <t>914511111</t>
  </si>
  <si>
    <t>Montáž sloupku dopravních značek délky do 3,5 m do betonového základu</t>
  </si>
  <si>
    <t>-985528891</t>
  </si>
  <si>
    <t xml:space="preserve">Poznámka k souboru cen:_x000d_
1. V cenách jsou započteny i náklady na:_x000d_
a) vykopání jamek s odhozem výkopku na vzdálenost do 3 m,_x000d_
b) osazení sloupku včetně montáže a dodávky plastového víčka,_x000d_
2. V cenách -1111 jsou započteny i náklady na betonový základ._x000d_
3. V cenách -1112 jsou započteny i náklady na hliníkovou patku s betonovým základem._x000d_
4. V cenách nejsou započteny náklady na:_x000d_
a) dodání sloupku, tyto se oceňují ve specifikaci_x000d_
b) naložení a odklizení výkopku, tyto se oceňují cenami části A01 katalogu 800-1 Zemní práce._x000d_
</t>
  </si>
  <si>
    <t>"nové SDZ" 12</t>
  </si>
  <si>
    <t>69</t>
  </si>
  <si>
    <t>40445225</t>
  </si>
  <si>
    <t>sloupek pro dopravní značku Zn D 60mm v 3,5m</t>
  </si>
  <si>
    <t>940184380</t>
  </si>
  <si>
    <t>70</t>
  </si>
  <si>
    <t>915131111</t>
  </si>
  <si>
    <t>Vodorovné dopravní značení stříkané barvou přechody pro chodce, šipky, symboly bílé základní</t>
  </si>
  <si>
    <t>1644299256</t>
  </si>
  <si>
    <t xml:space="preserve">Poznámka k souboru cen:_x000d_
1. Ceny jsou určeny pro dělící čáry bílé souvislé č. V1a, bílé přerušované č. V2a, žluté souvislé č. V12b, žluté přerušované č. V12c a vodící čáry bílé č. V4._x000d_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915 11 a 915 12 v m délky dělící nebo vodící čáry (včetně mezer),_x000d_
b) u ceny 915 13 v m2 stříkané plochy bez mezer._x000d_
</t>
  </si>
  <si>
    <t>"nové VDZ" 386</t>
  </si>
  <si>
    <t>71</t>
  </si>
  <si>
    <t>915231112</t>
  </si>
  <si>
    <t>Vodorovné dopravní značení stříkaným plastem přechody pro chodce, šipky, symboly nápisy bílé retroreflexní</t>
  </si>
  <si>
    <t>-2131924671</t>
  </si>
  <si>
    <t xml:space="preserve">Poznámka k souboru cen:_x000d_
1. Ceny jsou určeny pro dělicí čáry souvislé č. V 1a bílé, přerušované č. V 2a bílé, vodící č. V 4 bílé, souvislá č. V12b žlutá, přerušovaná č. V12c žlutá._x000d_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912 21 a 915 22 v m délky dělící nebo vodící čáry (včetně mezer),_x000d_
b) u ceny 915 23 v m2 stříkané plochy bez mezer._x000d_
</t>
  </si>
  <si>
    <t>72</t>
  </si>
  <si>
    <t>915621111</t>
  </si>
  <si>
    <t>Předznačení pro vodorovné značení stříkané barvou nebo prováděné z nátěrových hmot plošné šipky, symboly, nápisy</t>
  </si>
  <si>
    <t>-446952042</t>
  </si>
  <si>
    <t xml:space="preserve">Poznámka k souboru cen:_x000d_
1. Množství měrných jednotek se určuje:_x000d_
a) pro cenu -1111 v m délky dělicí čáry nebo vodícího proužku (včetně mezer),_x000d_
b) pro cenu -1112 v m2 natírané nebo stříkané plochy._x000d_
</t>
  </si>
  <si>
    <t>73</t>
  </si>
  <si>
    <t>916231113</t>
  </si>
  <si>
    <t>Osazení chodníkového obrubníku betonového se zřízením lože, s vyplněním a zatřením spár cementovou maltou ležatého s boční opěrou z betonu prostého, do lože z betonu prostého</t>
  </si>
  <si>
    <t>203223191</t>
  </si>
  <si>
    <t xml:space="preserve">Poznámka k souboru cen:_x000d_
1.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</si>
  <si>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"osazení obruby ABO 4-8" 93</t>
  </si>
  <si>
    <t>74</t>
  </si>
  <si>
    <t>59217024</t>
  </si>
  <si>
    <t>obrubník betonový chodníkový 500x100x250mm</t>
  </si>
  <si>
    <t>-1636468041</t>
  </si>
  <si>
    <t>"obruby ABO 4-8" 93*1,02</t>
  </si>
  <si>
    <t>75</t>
  </si>
  <si>
    <t>916241113</t>
  </si>
  <si>
    <t>Osazení obrubníku kamenného se zřízením lože, s vyplněním a zatřením spár cementovou maltou ležatého s boční opěrou z betonu prostého, do lože z betonu prostého</t>
  </si>
  <si>
    <t>1446907803</t>
  </si>
  <si>
    <t xml:space="preserve">Poznámka k souboru cen:_x000d_
1. Ceny -1211, -1212 a -1213 lze použít i pro osazení krajníků z kamene._x000d_
2.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 opěry._x000d_
3. Část lože z betonu prostého přesahující tl. 100 mm se oceňuje cenou 916 99-1121 Lože pod obrubníky, krajníky nebo obruby z dlažebních kostek._x000d_
4. V cenách nejsou započteny náklady na dodání obrubníků nebo krajníků, tyto se oceňují ve specifikaci._x000d_
</t>
  </si>
  <si>
    <t xml:space="preserve">"nové práce - konstrukce vozovky" </t>
  </si>
  <si>
    <t>"obruba kamenná OP4 rovná" 284</t>
  </si>
  <si>
    <t>"osazení stávající kam.obruby-materiál na stavbě" 185</t>
  </si>
  <si>
    <t>"obruba kamenná oblouková OP4" 21,29</t>
  </si>
  <si>
    <t>76</t>
  </si>
  <si>
    <t>5838000R</t>
  </si>
  <si>
    <t>obrubník kamenný žulový přímý 200x250mm</t>
  </si>
  <si>
    <t>1507773101</t>
  </si>
  <si>
    <t>"obruba kamenná rovná OP4" 284*1,02</t>
  </si>
  <si>
    <t>77</t>
  </si>
  <si>
    <t>5838041R</t>
  </si>
  <si>
    <t>obrubník kamenný žulový obloukový OP4</t>
  </si>
  <si>
    <t>407986787</t>
  </si>
  <si>
    <t xml:space="preserve">"obrubník obloukový OP4" </t>
  </si>
  <si>
    <t>"R0,8" 2,38*1,02</t>
  </si>
  <si>
    <t>"R5" 0,82*1,02</t>
  </si>
  <si>
    <t>"R20" (2,73+3,03)*1,02</t>
  </si>
  <si>
    <t>"R0,7" 2,12*1,02</t>
  </si>
  <si>
    <t>"R30" (4,25+4,25)*1,02</t>
  </si>
  <si>
    <t>"R10" 1,71*1,02</t>
  </si>
  <si>
    <t>78</t>
  </si>
  <si>
    <t>916781113</t>
  </si>
  <si>
    <t>Zpomalovací práh plastový pro přejezdovou rychlost 10 km/h</t>
  </si>
  <si>
    <t>848356659</t>
  </si>
  <si>
    <t xml:space="preserve">Poznámka k souboru cen:_x000d_
1. V ceně jsou započteny i náklady na upevňovací materiál včetně vyvrtání otvorů, osazení a dodání prahu s vyztužením ocelovými pruty._x000d_
</t>
  </si>
  <si>
    <t>"retardér Z12"</t>
  </si>
  <si>
    <t>6*2,5</t>
  </si>
  <si>
    <t>6*4,5</t>
  </si>
  <si>
    <t>4*6,5</t>
  </si>
  <si>
    <t>79</t>
  </si>
  <si>
    <t>916991121</t>
  </si>
  <si>
    <t>Lože pod obrubníky, krajníky nebo obruby z dlažebních kostek z betonu prostého tř. C 16/20</t>
  </si>
  <si>
    <t>1522530200</t>
  </si>
  <si>
    <t>"osazení obruby ABO 4-8" 93*0,04</t>
  </si>
  <si>
    <t>"osazení obruby OP4" (284+185+21,29)*0,07</t>
  </si>
  <si>
    <t>80</t>
  </si>
  <si>
    <t>919112223</t>
  </si>
  <si>
    <t>Řezání dilatačních spár v živičném krytu vytvoření komůrky pro těsnící zálivku šířky 15 mm, hloubky 30 mm</t>
  </si>
  <si>
    <t>-477416146</t>
  </si>
  <si>
    <t xml:space="preserve">Poznámka k souboru cen:_x000d_
1. V cenách jsou započteny i náklady na vyčištění spár po řezání._x000d_
</t>
  </si>
  <si>
    <t>"spára asfalt" 655</t>
  </si>
  <si>
    <t>81</t>
  </si>
  <si>
    <t>919122122</t>
  </si>
  <si>
    <t>Utěsnění dilatačních spár zálivkou za tepla v cementobetonovém nebo živičném krytu včetně adhezního nátěru s těsnicím profilem pod zálivkou, pro komůrky šířky 15 mm, hloubky 30 mm</t>
  </si>
  <si>
    <t>2048564322</t>
  </si>
  <si>
    <t xml:space="preserve">Poznámka k souboru cen:_x000d_
1. V cenách jsou započteny i náklady na vyčištění spár před těsněním a zalitím a náklady na impregnaci, těsnění a zalití spár včetně dodání hmot._x000d_
</t>
  </si>
  <si>
    <t>82</t>
  </si>
  <si>
    <t>919721103</t>
  </si>
  <si>
    <t>Geomříž pro stabilizaci podkladu tkaná z polyesteru, podélná pevnost v tahu přes 80 do 150 kN/m</t>
  </si>
  <si>
    <t>962420854</t>
  </si>
  <si>
    <t xml:space="preserve">Poznámka k souboru cen:_x000d_
1. V cenách jsou započteny i náklady na položení a dodání geomříže včetně přesahů._x000d_
2. V cenách -1201 až -1223 jsou započteny i náklady na ošetření podkladu živičnou emulzí a spojení přesahů živičným postřikem._x000d_
3. V cenách -1201 a -1221 jsou započteny i náklady na ochrannou vrstvu z podrceného štěrku a uchycení geomříže k podkladu hřeby._x000d_
4. Ceny -1201 až -1223 jsou určeny pro vyztužení asfaltového povrchu na nově budovaných komunikacích. Vyztužení asfaltového povrchu stávajících komunikací se oceňuje cenami 919 72-1281 až -1293 části C01 tohoto katalogu._x000d_
</t>
  </si>
  <si>
    <t>83</t>
  </si>
  <si>
    <t>919735111</t>
  </si>
  <si>
    <t>Řezání stávajícího živičného krytu nebo podkladu hloubky do 50 mm</t>
  </si>
  <si>
    <t>1880751866</t>
  </si>
  <si>
    <t xml:space="preserve">Poznámka k souboru cen:_x000d_
1. V cenách jsou započteny i náklady na spotřebu vody._x000d_
</t>
  </si>
  <si>
    <t>"zaříznutí asfaltu" 447</t>
  </si>
  <si>
    <t>84</t>
  </si>
  <si>
    <t>91985595R</t>
  </si>
  <si>
    <t>Posunutí uliční vpusti vč. přípojky cca 3m hloubka napojení 2,5m(vč. výkopu, pažení, montáže, zásypu, dodání kompletu UV vč. mříže, dodání ost.materiálu, odvozu, přesunu hmot a skládkovného, vyčištění stávající přípojky + napojení na stávající přípojku - komplet) spec. dle příloh PD</t>
  </si>
  <si>
    <t>-1772264933</t>
  </si>
  <si>
    <t>"uliční vpusti" 3</t>
  </si>
  <si>
    <t>85</t>
  </si>
  <si>
    <t>966001000-2</t>
  </si>
  <si>
    <t>Rektifikace patek stožárů VO</t>
  </si>
  <si>
    <t>kpl</t>
  </si>
  <si>
    <t>1218497557</t>
  </si>
  <si>
    <t>"Rektifikace patek stožárů VO" 3</t>
  </si>
  <si>
    <t>86</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</si>
  <si>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</si>
  <si>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</si>
  <si>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-646879281</t>
  </si>
  <si>
    <t xml:space="preserve">Poznámka k souboru cen:_x000d_
1. Ceny -5111 a -5311 jsou určeny pro odstranění sloupků zábradlí nebo svodidel upevněných záhozem zeminou, uklínovaných kamenem nebo obetonovaných, popř. zaberaněných._x000d_
2. Ceny -5111 a -5211 jsou určeny pro odstranění zábradlí jakéhokoliv druhu se sloupky z jakéhokoliv materiálu a při jakékoliv vzdálenosti sloupků._x000d_
3. Cena -5311 je určena pro odstranění svodidla jakéhokoliv druhu při jakékoliv vzdálenosti sloupků._x000d_
4. Přemístění vybouraného silničního zábradlí a svodidel na vzdálenost přes 10 m se oceňuje cenami souborů cen 997 22-1 Vodorovná doprava vybouraných hmot._x000d_
</t>
  </si>
  <si>
    <t>"odstranění ocelového zábradlí" 21</t>
  </si>
  <si>
    <t>87</t>
  </si>
  <si>
    <t>966005921</t>
  </si>
  <si>
    <t>Rozebrání a odstranění silničního zábradlí a ocelových svodidel s přemístěním hmot na skládku na vzdálenost do 10 m nebo s naložením na dopravní prostředek, se zásypem jam po odstraněných sloupcích a s jeho zhutněním Příplatek k ceně za odstranění směrového sloupku ze svodidla</t>
  </si>
  <si>
    <t>51205630</t>
  </si>
  <si>
    <t>"ocelové sloupky" 15</t>
  </si>
  <si>
    <t>88</t>
  </si>
  <si>
    <t>966006132</t>
  </si>
  <si>
    <t>Odstranění dopravních nebo orientačních značek se sloupkem s uložením hmot na vzdálenost do 20 m nebo s naložením na dopravní prostředek, se zásypem jam a jeho zhutněním s betonovou patkou</t>
  </si>
  <si>
    <t>-394819246</t>
  </si>
  <si>
    <t xml:space="preserve">Poznámka k souboru cen:_x000d_
1. Ceny jsou určeny pro odstranění značek z jakéhokoliv materiálu._x000d_
2. V cenách -6131 a -6132 nejsou započteny náklady na demontáž tabulí (značek) od sloupků, tyto se oceňují cenou 966 00-6211 Odstranění svislých dopravních značek._x000d_
3. Přemístění vybouraných značek na vzdálenost přes 20 m se oceňuje cenami souboru cen 997 22-1 Vodorovná doprava vybouraných hmot._x000d_
</t>
  </si>
  <si>
    <t>"demontáž SDZ" 5</t>
  </si>
  <si>
    <t>89</t>
  </si>
  <si>
    <t>966006211</t>
  </si>
  <si>
    <t>Odstranění (demontáž) svislých dopravních značek s odklizením materiálu na skládku na vzdálenost do 20 m nebo s naložením na dopravní prostředek ze sloupů, sloupků nebo konzol</t>
  </si>
  <si>
    <t>-612052443</t>
  </si>
  <si>
    <t xml:space="preserve">Poznámka k souboru cen:_x000d_
1. Přemístění demontovaných značek na vzdálenost přes 20 m se oceňuje cenami souborů cen 997 22-1 Vodorovná doprava vybouraných hmot._x000d_
</t>
  </si>
  <si>
    <t>"odstranění SDZ" 6</t>
  </si>
  <si>
    <t>90</t>
  </si>
  <si>
    <t>96600626R</t>
  </si>
  <si>
    <t xml:space="preserve">Odstranění zpomalovacího prahu s odklizením materiálu na vzdálenost do 20 m nebo s naložením na dopravní prostředek </t>
  </si>
  <si>
    <t>2072891571</t>
  </si>
  <si>
    <t xml:space="preserve">Poznámka k souboru cen:_x000d_
1. Přemístění demontovaného zpomalovacího prahu na vzdálenost přes 20 m se oceňuje cenami souborů cen 997 22-1 Vodorovné přemístění vybouraných hmot._x000d_
</t>
  </si>
  <si>
    <t>"odstranění retardéru" 18+10+12</t>
  </si>
  <si>
    <t>91</t>
  </si>
  <si>
    <t>966007123</t>
  </si>
  <si>
    <t>Odstranění vodorovného dopravního značení frézováním značeného plastem plošného</t>
  </si>
  <si>
    <t>-1746511493</t>
  </si>
  <si>
    <t xml:space="preserve">Poznámka k souboru cen:_x000d_
1. V cenách nejsou započteny náklady na očištění vozovky, tyto se oceňují cenami souboru cen 938 90-9 . Odstranění bláta, prachu nebo hlinitého nánosu s povrchu podkladu nebo krytu části C 01 tohoto katalogu._x000d_
</t>
  </si>
  <si>
    <t>"odstranění VDZ" 208</t>
  </si>
  <si>
    <t>92</t>
  </si>
  <si>
    <t>9660071R</t>
  </si>
  <si>
    <t>Odstranění City Bloků se zábradlím</t>
  </si>
  <si>
    <t>-1069755337</t>
  </si>
  <si>
    <t>"odstranění City bloků" 2</t>
  </si>
  <si>
    <t>93</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</si>
  <si>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</si>
  <si>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</si>
  <si>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-89366863</t>
  </si>
  <si>
    <t xml:space="preserve">Poznámka k souboru cen:_x000d_
1. Ceny 05-4441 a 05-4442 jsou určeny jen pro očištění vybouraných dlaždic, desek nebo tvarovek uložených do lože ze sypkého materiálu bez pojiva._x000d_
2. Přemístění vybouraných obrubníků, krajníků, desek nebo dílců na vzdálenost přes 10 m se oceňuje cenami souboru cen 997 22-1 Vodorovná doprava vybouraných hmot._x000d_
</t>
  </si>
  <si>
    <t>"očištění vybouraných kam.obrubníku" 185</t>
  </si>
  <si>
    <t>94</t>
  </si>
  <si>
    <t>99717715R</t>
  </si>
  <si>
    <t>Demontáž uličních vpustí a přípojky od UV hl. 2m - včetně odvozu na skládku</t>
  </si>
  <si>
    <t>1612053719</t>
  </si>
  <si>
    <t>"odstranění uličních vpustí+přípojky" 3</t>
  </si>
  <si>
    <t>95</t>
  </si>
  <si>
    <t>99812030R</t>
  </si>
  <si>
    <t>Označník MHD - demontáž</t>
  </si>
  <si>
    <t>-1281220969</t>
  </si>
  <si>
    <t>"označník MHD" 2</t>
  </si>
  <si>
    <t>96</t>
  </si>
  <si>
    <t>99812031R</t>
  </si>
  <si>
    <t>Označník MHD - zpětná montáž vč. kotvení do beton. patek</t>
  </si>
  <si>
    <t>804463350</t>
  </si>
  <si>
    <t>997</t>
  </si>
  <si>
    <t>Přesun sutě</t>
  </si>
  <si>
    <t>97</t>
  </si>
  <si>
    <t>997221551</t>
  </si>
  <si>
    <t>Vodorovná doprava suti bez naložení, ale se složením a s hrubým urovnáním ze sypkých materiálů, na vzdálenost do 1 km</t>
  </si>
  <si>
    <t>1775516336</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</si>
  <si>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</si>
  <si>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"kamenivo" 33,35+465,96</t>
  </si>
  <si>
    <t>98</t>
  </si>
  <si>
    <t>997221559</t>
  </si>
  <si>
    <t>Vodorovná doprava suti bez naložení, ale se složením a s hrubým urovnáním Příplatek k ceně za každý další i započatý 1 km přes 1 km</t>
  </si>
  <si>
    <t>180641594</t>
  </si>
  <si>
    <t>499,31*24</t>
  </si>
  <si>
    <t>99</t>
  </si>
  <si>
    <t>997221561</t>
  </si>
  <si>
    <t>Vodorovná doprava suti bez naložení, ale se složením a s hrubým urovnáním z kusových materiálů, na vzdálenost do 1 km</t>
  </si>
  <si>
    <t>1553362281</t>
  </si>
  <si>
    <t>"obrubníky" 114,26+2,52</t>
  </si>
  <si>
    <t>"dlaž.kostky" 2,185</t>
  </si>
  <si>
    <t>"zábradlí" 0,735</t>
  </si>
  <si>
    <t>"značky" 0,41+0,0024</t>
  </si>
  <si>
    <t>"zpomalovací práh" 1,12</t>
  </si>
  <si>
    <t>100</t>
  </si>
  <si>
    <t>997221569</t>
  </si>
  <si>
    <t>124646364</t>
  </si>
  <si>
    <t>121,232*24</t>
  </si>
  <si>
    <t>101</t>
  </si>
  <si>
    <t>997221571</t>
  </si>
  <si>
    <t>Vodorovná doprava vybouraných hmot bez naložení, ale se složením a s hrubým urovnáním na vzdálenost do 1 km</t>
  </si>
  <si>
    <t>-1371839575</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</si>
  <si>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</si>
  <si>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"pod.beton" 27,6+179,76+344,175</t>
  </si>
  <si>
    <t>"živice" 11,27+73,402+334,644</t>
  </si>
  <si>
    <t>102</t>
  </si>
  <si>
    <t>997221579</t>
  </si>
  <si>
    <t>Vodorovná doprava vybouraných hmot bez naložení, ale se složením a s hrubým urovnáním na vzdálenost Příplatek k ceně za každý další i započatý 1 km přes 1 km</t>
  </si>
  <si>
    <t>721466044</t>
  </si>
  <si>
    <t>970,851*24</t>
  </si>
  <si>
    <t>103</t>
  </si>
  <si>
    <t>997221815</t>
  </si>
  <si>
    <t>Poplatek za uložení stavebního odpadu na skládce (skládkovné) z prostého betonu zatříděného do Katalogu odpadů pod kódem 170 101</t>
  </si>
  <si>
    <t>232288814</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</si>
  <si>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</si>
  <si>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104</t>
  </si>
  <si>
    <t>997221845</t>
  </si>
  <si>
    <t>Poplatek za uložení stavebního odpadu na skládce (skládkovné) asfaltového bez obsahu dehtu zatříděného do Katalogu odpadů pod kódem 170 302</t>
  </si>
  <si>
    <t>4453156</t>
  </si>
  <si>
    <t>105</t>
  </si>
  <si>
    <t>997221855</t>
  </si>
  <si>
    <t>1260197625</t>
  </si>
  <si>
    <t>998</t>
  </si>
  <si>
    <t>Přesun hmot</t>
  </si>
  <si>
    <t>106</t>
  </si>
  <si>
    <t>998225111</t>
  </si>
  <si>
    <t>Přesun hmot pro komunikace s krytem z kameniva, monolitickým betonovým nebo živičným dopravní vzdálenost do 200 m jakékoliv délky objektu</t>
  </si>
  <si>
    <t>2129844762</t>
  </si>
  <si>
    <t xml:space="preserve">Poznámka k souboru cen:_x000d_
1. Ceny lze použít i pro plochy letišť s krytem monolitickým betonovým nebo živičným._x000d_
</t>
  </si>
  <si>
    <t>Práce a dodávky M</t>
  </si>
  <si>
    <t>46-M</t>
  </si>
  <si>
    <t>Zemní práce při extr.mont.pracích</t>
  </si>
  <si>
    <t>107</t>
  </si>
  <si>
    <t>460510075</t>
  </si>
  <si>
    <t>Kabelové prostupy, kanály a multikanály kabelové prostupy z trub plastových včetně osazení, utěsnění a spárování do rýhy, bez výkopových prací s obetonováním, vnitřního průměru přes 10 do 15 cm</t>
  </si>
  <si>
    <t>-1563272635</t>
  </si>
  <si>
    <t xml:space="preserve">Poznámka k souboru cen:_x000d_
1. V cenách -0004 až -0156 nejsou obsaženy náklady na dodávku trub. Tato dodávka se oceňuje ve specifikaci._x000d_
2. V cenách -0258 až -0274 nejsou obsaženy náklady na dodávku žlabů. Tato dodávka se oceňuje ve specifikaci._x000d_
3. V cenách -0301 až -0353 nejsou obsaženy náklady na dodávku multikanálů. Tato dodávka se oceňuje ve specifikaci._x000d_
</t>
  </si>
  <si>
    <t>"ochrana kabelu" 23</t>
  </si>
  <si>
    <t>108</t>
  </si>
  <si>
    <t>3457110R</t>
  </si>
  <si>
    <t>Chránička AROT110</t>
  </si>
  <si>
    <t>128</t>
  </si>
  <si>
    <t>-488487712</t>
  </si>
  <si>
    <t>"chránička arot 110" 23</t>
  </si>
  <si>
    <t>SO 101 - DIO Hněvkovského 1. etapa - sever.zastávka vč.vozovky, sever.chodník + polovina přachodu</t>
  </si>
  <si>
    <t>913121111</t>
  </si>
  <si>
    <t>Montáž a demontáž dočasných dopravních značek kompletních značek vč. podstavce a sloupku základních</t>
  </si>
  <si>
    <t>-1899710397</t>
  </si>
  <si>
    <t xml:space="preserve">Poznámka k souboru cen:_x000d_
1. V cenách jsou započteny náklady na montáž i demontáž dočasné značky, nebo podstavce._x000d_
</t>
  </si>
  <si>
    <t>"etapa 1"</t>
  </si>
  <si>
    <t>"IP6" 2</t>
  </si>
  <si>
    <t>"B30" 3</t>
  </si>
  <si>
    <t>"B20a" 2</t>
  </si>
  <si>
    <t>"B20b" 2</t>
  </si>
  <si>
    <t>"A15" 2</t>
  </si>
  <si>
    <t>"E13"2</t>
  </si>
  <si>
    <t>"IP10a" 2</t>
  </si>
  <si>
    <t>"IS11c" 4</t>
  </si>
  <si>
    <t>913121211</t>
  </si>
  <si>
    <t>Montáž a demontáž dočasných dopravních značek Příplatek za první a každý další den použití dočasných dopravních značek k ceně 12-1111</t>
  </si>
  <si>
    <t>221073888</t>
  </si>
  <si>
    <t>"IP6" 2*75</t>
  </si>
  <si>
    <t>"B30" 3*75</t>
  </si>
  <si>
    <t>"B20a" 2*75</t>
  </si>
  <si>
    <t>"B20b" 2*75</t>
  </si>
  <si>
    <t>"A15" 2*75</t>
  </si>
  <si>
    <t>"E13"2*75</t>
  </si>
  <si>
    <t>"IP10a" 2*75</t>
  </si>
  <si>
    <t>"IS11c" 4*75</t>
  </si>
  <si>
    <t>913211112</t>
  </si>
  <si>
    <t>Montáž a demontáž dočasných dopravních zábran reflexních, šířky 2,5 m</t>
  </si>
  <si>
    <t>-1136825724</t>
  </si>
  <si>
    <t xml:space="preserve">Poznámka k souboru cen:_x000d_
1. V cenách jsou započteny náklady na montáž i demontáž dočasné zábrany._x000d_
2. V cenách světelných dočasných dopravních zábran 913 22-11 nejsou započteny náklady na akumulátor, které se oceňují cenami souboru cen 913 91-1._x000d_
</t>
  </si>
  <si>
    <t xml:space="preserve">"DIO 1.etapa" </t>
  </si>
  <si>
    <t>"etapa 1 - Z2" 6</t>
  </si>
  <si>
    <t>913211212</t>
  </si>
  <si>
    <t>Montáž a demontáž dočasných dopravních zábran Příplatek za první a každý další den použití dočasných dopravních zábran k ceně 21-1112</t>
  </si>
  <si>
    <t>-328308201</t>
  </si>
  <si>
    <t>"etapa 1 - Z2" 6*75</t>
  </si>
  <si>
    <t>913321111</t>
  </si>
  <si>
    <t>Montáž a demontáž dočasných dopravních vodících zařízení směrové desky základní</t>
  </si>
  <si>
    <t>-706737319</t>
  </si>
  <si>
    <t xml:space="preserve">Poznámka k souboru cen:_x000d_
1. V cenách jsou započteny náklady na montáž i demontáž dočasného vodícího zařízení._x000d_
</t>
  </si>
  <si>
    <t>"etapa 1 - Z4" 90</t>
  </si>
  <si>
    <t>913321211</t>
  </si>
  <si>
    <t>Montáž a demontáž dočasných dopravních vodících zařízení Příplatek za první a každý další den použití dočasných dopravních vodících zařízení k ceně 32-1111</t>
  </si>
  <si>
    <t>980121058</t>
  </si>
  <si>
    <t>"etapa 1 - Z4" 90*75</t>
  </si>
  <si>
    <t>9151334R</t>
  </si>
  <si>
    <t>Montáž a demontáž dočasných lávek</t>
  </si>
  <si>
    <t>-435421144</t>
  </si>
  <si>
    <t>"lávky" 3</t>
  </si>
  <si>
    <t>9151335R</t>
  </si>
  <si>
    <t>Provizorní zastávka + označník</t>
  </si>
  <si>
    <t>1100991268</t>
  </si>
  <si>
    <t>"DIO 1.etapa"</t>
  </si>
  <si>
    <t>"provizorní zastávka včetně dřevěného nástupiště + označník" 1</t>
  </si>
  <si>
    <t>915222121</t>
  </si>
  <si>
    <t>Přechodné vodorovné dopravní značení samolepicí retroreflexní fólií s trvanlivostí přes 2 do 6 měsíců</t>
  </si>
  <si>
    <t>832152602</t>
  </si>
  <si>
    <t xml:space="preserve">Poznámka k souboru cen:_x000d_
1. V cenách -2111 a -2121 jsou započteny i náklady na penetrační nátěr._x000d_
</t>
  </si>
  <si>
    <t>"1.etapa - VDZ provizorní" 520</t>
  </si>
  <si>
    <t>915222911</t>
  </si>
  <si>
    <t>Přechodné vodorovné dopravní značení odstranění retroreflexní fólie</t>
  </si>
  <si>
    <t>252869722</t>
  </si>
  <si>
    <t>SO 102 - DIO Hněvkovského 2. etapa - jižní zastávka vč. vozovky, chodník vč. ostrůvku + část přechodu</t>
  </si>
  <si>
    <t>1612083473</t>
  </si>
  <si>
    <t>-1104628544</t>
  </si>
  <si>
    <t>-1784884346</t>
  </si>
  <si>
    <t>-817109782</t>
  </si>
  <si>
    <t>-52687643</t>
  </si>
  <si>
    <t>-524688458</t>
  </si>
  <si>
    <t>492640220</t>
  </si>
  <si>
    <t>-1528834821</t>
  </si>
  <si>
    <t>125042585</t>
  </si>
  <si>
    <t>-455532182</t>
  </si>
  <si>
    <t>SO 103 - VRN - Hněvkovského</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</si>
  <si>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</si>
  <si>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</si>
  <si>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</si>
  <si>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</si>
  <si>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</si>
  <si>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</si>
  <si>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</si>
  <si>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VRN</t>
  </si>
  <si>
    <t>Vedlejší rozpočtové náklady</t>
  </si>
  <si>
    <t>VRN1</t>
  </si>
  <si>
    <t>Průzkumné, geodetické a projektové práce</t>
  </si>
  <si>
    <t>0100010-R</t>
  </si>
  <si>
    <t>Vypracování a projednání projektu DIO a DIR před zahájením stavby</t>
  </si>
  <si>
    <t>kpl.</t>
  </si>
  <si>
    <t>1232522987</t>
  </si>
  <si>
    <t>012002000</t>
  </si>
  <si>
    <t>Geodetické práce a zaměření skutečného provedení</t>
  </si>
  <si>
    <t>-2045121839</t>
  </si>
  <si>
    <t>012303000</t>
  </si>
  <si>
    <t>Průzkumné, geodetické a projektové práce geodetické práce po výstavbě pasportizace a repasportizace a fotodokumentace</t>
  </si>
  <si>
    <t>-2003831693</t>
  </si>
  <si>
    <t>013254000</t>
  </si>
  <si>
    <t>Projektové práce dokumentace stavby (výkresová a textová) skutečného provedení stavby</t>
  </si>
  <si>
    <t>2026816164</t>
  </si>
  <si>
    <t>VRN3</t>
  </si>
  <si>
    <t>Zařízení staveniště</t>
  </si>
  <si>
    <t>030001000</t>
  </si>
  <si>
    <t>%</t>
  </si>
  <si>
    <t>681003855</t>
  </si>
  <si>
    <t>VRN4</t>
  </si>
  <si>
    <t>Inženýrská činnost</t>
  </si>
  <si>
    <t>045002000</t>
  </si>
  <si>
    <t>Kompletační a koordinační činnost</t>
  </si>
  <si>
    <t>-1557753437</t>
  </si>
  <si>
    <t>460010025</t>
  </si>
  <si>
    <t>Vytyčení sítí</t>
  </si>
  <si>
    <t>853582741</t>
  </si>
  <si>
    <t>VRN6</t>
  </si>
  <si>
    <t>Územní vlivy</t>
  </si>
  <si>
    <t>060001000</t>
  </si>
  <si>
    <t>Základní rozdělení průvodních činností a nákladů územní vlivy</t>
  </si>
  <si>
    <t>-311532817</t>
  </si>
  <si>
    <t>VRN7</t>
  </si>
  <si>
    <t>Provozní vlivy</t>
  </si>
  <si>
    <t>070001000</t>
  </si>
  <si>
    <t>Základní rozdělení průvodních činností a nákladů provozní vlivy</t>
  </si>
  <si>
    <t>1513619523</t>
  </si>
  <si>
    <t>VRN9</t>
  </si>
  <si>
    <t>Ostatní náklady</t>
  </si>
  <si>
    <t>090001000.1</t>
  </si>
  <si>
    <t>Ostatní náklady - zkoušky</t>
  </si>
  <si>
    <t>609476797</t>
  </si>
  <si>
    <t>SO 200 - Zastávka Mikulova</t>
  </si>
  <si>
    <t>PSV - Práce a dodávky PSV</t>
  </si>
  <si>
    <t xml:space="preserve">    711 - Izolace proti vodě, vlhkosti a plynům</t>
  </si>
  <si>
    <t>113106422</t>
  </si>
  <si>
    <t>Rozebrání dlažeb a dílců při překopech inženýrských sítí s přemístěním hmot na skládku na vzdálenost do 3 m nebo s naložením na dopravní prostředek strojně plochy jednotlivě přes 15 m2 komunikací pro pěší s ložem z kameniva nebo živice a s výplní spár z kamenných dlaždic nebo desek</t>
  </si>
  <si>
    <t>23715318</t>
  </si>
  <si>
    <t xml:space="preserve">Poznámka k souboru cen:_x000d_
1. Ceny jsou určeny pouze pro rozebrání dlažeb včetně odstranění lože po překopech inženýrských sítí z důvodu oprav havárií a přeložek._x000d_
2. Ceny nelze použít pro rozebrání dlažeb při zřízení nových inženýrských sítí._x000d_
3. Ceny nelze použít pro rozebrání dlažeb uložených do betonového lože nebo do cementové malty, které se oceňují cenami 113 10-7030 až -7034, -7430 až -7434 a -7530 až -7534 Odstranění podkladů nebo krytů po překopech z betonu prostého._x000d_
4. V cenách nejsou započteny náklady na popř. nutné očištění:_x000d_
a) dlažebních nebo mozaikových kostek, které se oceňuje cenami souboru cen 979 07-11 Očištění vybouraných dlažebních kostek části C 01 tohoto katalogu,_x000d_
b) betonových, kameninových nebo kamenných desek nebo dlaždic, které se oceňuje cenami souboru cen 979 0 . - . . Očištění vybouraných obrubníků, krajníků, desek nebo dílců části C 01 tohoto katalogu._x000d_
5. Přemístění vybourané dlažby včetně materiálu z lože a spár na vzdálenost přes 3 m se oceňuje cenami souborů cen 997 22-1 Vodorovná doprava suti a vybouraných hmot._x000d_
</t>
  </si>
  <si>
    <t>"odstranění chodník velko.dlažba, očištění a zpětné použití" 26</t>
  </si>
  <si>
    <t>113106423</t>
  </si>
  <si>
    <t>Rozebrání dlažeb a dílců při překopech inženýrských sítí s přemístěním hmot na skládku na vzdálenost do 3 m nebo s naložením na dopravní prostředek strojně plochy jednotlivě přes 15 m2 komunikací pro pěší s ložem z kameniva nebo živice a s výplní spár ze zámkové dlažby</t>
  </si>
  <si>
    <t>1285315041</t>
  </si>
  <si>
    <t>"odstranění bet.dlažby" 59</t>
  </si>
  <si>
    <t>-201662199</t>
  </si>
  <si>
    <t>"vybourání celé konstrukce chodník tl. vrstvy 200mm" 179</t>
  </si>
  <si>
    <t>1205075931</t>
  </si>
  <si>
    <t>"vybourání celé konstrukce chodníků" 179</t>
  </si>
  <si>
    <t>113107132</t>
  </si>
  <si>
    <t>Odstranění podkladů nebo krytů ručně s přemístěním hmot na skládku na vzdálenost do 3 m nebo s naložením na dopravní prostředek z betonu prostého, o tl. vrstvy přes 150 do 300 mm</t>
  </si>
  <si>
    <t>190096745</t>
  </si>
  <si>
    <t>"odstranění chodník beton" 12</t>
  </si>
  <si>
    <t>251114254</t>
  </si>
  <si>
    <t>-2081893838</t>
  </si>
  <si>
    <t>"vybourání celé konstrukce asf.vozovky, předpoklad tl. vrstvy 250mm" 1180</t>
  </si>
  <si>
    <t>888538361</t>
  </si>
  <si>
    <t>"vybourání konstrukce vozovky (oprava)" 1057</t>
  </si>
  <si>
    <t>495868609</t>
  </si>
  <si>
    <t>"vybourání celé konstrukce asf.vozovky, předpoklad tl. vrstvy 150mm" 1180</t>
  </si>
  <si>
    <t>1334750630</t>
  </si>
  <si>
    <t>1810969846</t>
  </si>
  <si>
    <t>1775460981</t>
  </si>
  <si>
    <t>"vybourání kam.obrubníku" 403</t>
  </si>
  <si>
    <t>"vybourání kam.obrubníku, očištění, zpětné použití" 225</t>
  </si>
  <si>
    <t>-781134803</t>
  </si>
  <si>
    <t>"vybourání žul. kostek" 23</t>
  </si>
  <si>
    <t>-1494768582</t>
  </si>
  <si>
    <t>"vybourání sadových obrubníku" 59</t>
  </si>
  <si>
    <t>1391575547</t>
  </si>
  <si>
    <t>"odhadovaná tl.ornice 150mm" 636*0,15</t>
  </si>
  <si>
    <t>1434663043</t>
  </si>
  <si>
    <t>"zeleň" 636*0,25</t>
  </si>
  <si>
    <t>"rozšíření pod obruby" (416+273+5,5+2,12+2,12+0,82+2,38+4,57+4,57+19,19+99)*0,5*0,61</t>
  </si>
  <si>
    <t>"sanace aktivní zony" (1057+1180+179+59+12+26)*0,5</t>
  </si>
  <si>
    <t>-592396475</t>
  </si>
  <si>
    <t>"odkopávky 100%" 1668,427</t>
  </si>
  <si>
    <t>1235133721</t>
  </si>
  <si>
    <t>"odkopávky pro trativody" 91*0,5*0,5</t>
  </si>
  <si>
    <t>303647071</t>
  </si>
  <si>
    <t>-935390059</t>
  </si>
  <si>
    <t>"odkopávky pro chráničky" 32*0,5*0,5</t>
  </si>
  <si>
    <t>1418905459</t>
  </si>
  <si>
    <t>1709801323</t>
  </si>
  <si>
    <t>"sejmutí ornice" 95,4</t>
  </si>
  <si>
    <t>"odkopávky" 1668,427</t>
  </si>
  <si>
    <t>"trativod" 22,75</t>
  </si>
  <si>
    <t>"chránička" 8</t>
  </si>
  <si>
    <t>1278867127</t>
  </si>
  <si>
    <t>1794,577*25</t>
  </si>
  <si>
    <t>-1038963159</t>
  </si>
  <si>
    <t>-35640346</t>
  </si>
  <si>
    <t>"sanace aktivní zony" (1057+1180+179+59+12+26)*0,5*2,1</t>
  </si>
  <si>
    <t>-472907812</t>
  </si>
  <si>
    <t>-563766558</t>
  </si>
  <si>
    <t>"sejmutí ornice" 95,4*1,8</t>
  </si>
  <si>
    <t>"odkopávky" 1668,427*1,8</t>
  </si>
  <si>
    <t>"trativod" 22,75*1,8</t>
  </si>
  <si>
    <t>"chránička" 8*1,8</t>
  </si>
  <si>
    <t>769436092</t>
  </si>
  <si>
    <t>"nová vozovka" 839</t>
  </si>
  <si>
    <t>"nová vozovka oprava" 883</t>
  </si>
  <si>
    <t>"chodník" 551+48</t>
  </si>
  <si>
    <t>"rozšíření pod obruby" (416+273+5,5+2,12+2,12+0,82+2,38+4,57+4,57+19,19+99)*0,5</t>
  </si>
  <si>
    <t>"sanace aktivní zóny" 1057+1180+179+59+12+26</t>
  </si>
  <si>
    <t>-1722741213</t>
  </si>
  <si>
    <t>7407195</t>
  </si>
  <si>
    <t>"dodávka chybějící zeminy" 663*0,25</t>
  </si>
  <si>
    <t>1150861161</t>
  </si>
  <si>
    <t>"nová zeleň"663</t>
  </si>
  <si>
    <t>-42489999</t>
  </si>
  <si>
    <t>"nová zeleň" 663*0,05</t>
  </si>
  <si>
    <t>-1165564092</t>
  </si>
  <si>
    <t>"nová zeleň" 663</t>
  </si>
  <si>
    <t>58243661</t>
  </si>
  <si>
    <t>-1589904717</t>
  </si>
  <si>
    <t>663*0,0005</t>
  </si>
  <si>
    <t>167693358</t>
  </si>
  <si>
    <t>418427468</t>
  </si>
  <si>
    <t>"trativody" 91*0,5*4</t>
  </si>
  <si>
    <t>-1610206155</t>
  </si>
  <si>
    <t>91*0,5*4*1,1</t>
  </si>
  <si>
    <t>-51063989</t>
  </si>
  <si>
    <t>"trubka drenážní" 91</t>
  </si>
  <si>
    <t>-564856984</t>
  </si>
  <si>
    <t>"chodník s krytem asfaltovým" 551+48</t>
  </si>
  <si>
    <t>-1412985576</t>
  </si>
  <si>
    <t>"vozovka v místě zastávky BUS" 839</t>
  </si>
  <si>
    <t>702463799</t>
  </si>
  <si>
    <t>1835656013</t>
  </si>
  <si>
    <t>-886101270</t>
  </si>
  <si>
    <t>" konstrukce vozovky - oprava vozovky" 883</t>
  </si>
  <si>
    <t>1188537998</t>
  </si>
  <si>
    <t>840582669</t>
  </si>
  <si>
    <t>1911045050</t>
  </si>
  <si>
    <t>"vozovka v místě zastávky BUS" 839*2</t>
  </si>
  <si>
    <t>2028300856</t>
  </si>
  <si>
    <t>" konstrukcevozovky - oprava vozovky" 883</t>
  </si>
  <si>
    <t>200843551</t>
  </si>
  <si>
    <t>-1471791558</t>
  </si>
  <si>
    <t>"chodník s krytem asfaltovým" 551</t>
  </si>
  <si>
    <t>1662614489</t>
  </si>
  <si>
    <t>-2039283216</t>
  </si>
  <si>
    <t>1685186429</t>
  </si>
  <si>
    <t>1808919798</t>
  </si>
  <si>
    <t>596811321</t>
  </si>
  <si>
    <t>Kladení velkoformátové dlažby pozemních komunikací a komunikací pro pěší s ložem z kameniva tl. 40 mm, s vyplněním spár, s hutněním, vibrováním a se smetením přebytečného materiálu tl. do 100 mm, velikosti dlaždic přes 0,5 m2, pro plochy do 300 m2</t>
  </si>
  <si>
    <t>1679721436</t>
  </si>
  <si>
    <t xml:space="preserve">Poznámka k souboru cen:_x000d_
1. V cenách jsou započteny i náklady na dodání hmot pro lože a pro výplň spár._x000d_
2. V cenách nejsou započteny náklady na:_x000d_
a) podkladní vrstvu z mechanicky zpevněného kameniva, která se oceňuje cenami souboru cen 564 9.-21.. Podklad z mechanicky zpevněného kameniva,_x000d_
b) ochrannou vrstvu ze štěrkodrti, která se oceňuje cenami souboru cen 564 8.-11 .. Podklad ze štěrkodrti,_x000d_
c) dodání dlažby, která se oceňuje ve specifikaci; ztratné lze dohodnout ve výši 3 %._x000d_
</t>
  </si>
  <si>
    <t>"velkoformátová dlažba - materiál bude použit ze stavby" 21</t>
  </si>
  <si>
    <t>-2005526346</t>
  </si>
  <si>
    <t>"dlažba slepecká" 48</t>
  </si>
  <si>
    <t>-729916899</t>
  </si>
  <si>
    <t>"dlažba slepecká" 48*1,02</t>
  </si>
  <si>
    <t>1730057554</t>
  </si>
  <si>
    <t>"rektifikace poklopů, obet. z žulových kostek" 2</t>
  </si>
  <si>
    <t>899431111</t>
  </si>
  <si>
    <t>Výšková úprava uličního vstupu nebo vpusti do 200 mm zvýšením krycího hrnce, šoupěte nebo hydrantu bez úpravy armatur</t>
  </si>
  <si>
    <t>2118694858</t>
  </si>
  <si>
    <t>"rektifikace poklopu v komunikaci" 4</t>
  </si>
  <si>
    <t>1477918994</t>
  </si>
  <si>
    <t>1035746569</t>
  </si>
  <si>
    <t>384804476</t>
  </si>
  <si>
    <t>987548633</t>
  </si>
  <si>
    <t>541675494</t>
  </si>
  <si>
    <t>1374225020</t>
  </si>
  <si>
    <t>"nové SDZ" 10</t>
  </si>
  <si>
    <t>1521844618</t>
  </si>
  <si>
    <t>-660028189</t>
  </si>
  <si>
    <t>"nové VDZ" 396</t>
  </si>
  <si>
    <t>829889163</t>
  </si>
  <si>
    <t>-903382536</t>
  </si>
  <si>
    <t>1615286770</t>
  </si>
  <si>
    <t>"osazení obruby ABO 4-8" 99</t>
  </si>
  <si>
    <t>701856881</t>
  </si>
  <si>
    <t>"obruby ABO 4-8" 99*1,02</t>
  </si>
  <si>
    <t>-1825771440</t>
  </si>
  <si>
    <t>"obruba kamenná OP4 rovná" 416</t>
  </si>
  <si>
    <t>"osazení stávající kam.obruby-materiál na stavbě" 273</t>
  </si>
  <si>
    <t>"obruba kamenná oblouková OP4" 41,27</t>
  </si>
  <si>
    <t>907950307</t>
  </si>
  <si>
    <t>"obruba kamenná rovná OP4" 416*1,02</t>
  </si>
  <si>
    <t>2063574721</t>
  </si>
  <si>
    <t>"R175" 5,5*1,02</t>
  </si>
  <si>
    <t>"R20" 2,12*1,02</t>
  </si>
  <si>
    <t>"R30" (4,57+4,57)*1,02</t>
  </si>
  <si>
    <t>"R37,5" 19,19*1,02</t>
  </si>
  <si>
    <t>1258808017</t>
  </si>
  <si>
    <t>2*2,5</t>
  </si>
  <si>
    <t>10*4</t>
  </si>
  <si>
    <t>75868431</t>
  </si>
  <si>
    <t>"osazení obruby ABO 4-8" 99*0,04</t>
  </si>
  <si>
    <t>"osazení obruby OP4" (416+273+41,27)*0,07</t>
  </si>
  <si>
    <t>-1619482023</t>
  </si>
  <si>
    <t>"spára asfalt" 1380</t>
  </si>
  <si>
    <t>-905995228</t>
  </si>
  <si>
    <t>1334626225</t>
  </si>
  <si>
    <t>-1976026829</t>
  </si>
  <si>
    <t>"zaříznutí asfaltu" 925</t>
  </si>
  <si>
    <t>Posunutí uliční vpusti vč. přípojky cca 7m hloubka napojení 2,5m(vč. výkopu, pažení, montáže, zásypu, dodání kompletu UV vč. mříže, dodání ost.materiálu, odvozu, přesunu hmot a skládkovného, vyčištění stávající přípojky + napojení na stávající přípojku - komplet) spec. dle příloh PD</t>
  </si>
  <si>
    <t>-912267867</t>
  </si>
  <si>
    <t>"uliční vpusti" 7</t>
  </si>
  <si>
    <t>1407089428</t>
  </si>
  <si>
    <t>"Rektifikace patek stožárů VO" 6</t>
  </si>
  <si>
    <t>1441817495</t>
  </si>
  <si>
    <t>"demontáž SDZ" 7</t>
  </si>
  <si>
    <t>-1318913314</t>
  </si>
  <si>
    <t>"odstranění SDZ" 8</t>
  </si>
  <si>
    <t>1884296837</t>
  </si>
  <si>
    <t>"odstranění retardéru" 7+20+12,5+7</t>
  </si>
  <si>
    <t>-2098890558</t>
  </si>
  <si>
    <t>"odstranění VDZ" 203</t>
  </si>
  <si>
    <t>1760833596</t>
  </si>
  <si>
    <t>"odstranění City bloků" 2,5+4+10+2</t>
  </si>
  <si>
    <t>-922540163</t>
  </si>
  <si>
    <t>"očištění vybouraných kam.obrubníku" 225</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</si>
  <si>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</si>
  <si>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</si>
  <si>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2027436697</t>
  </si>
  <si>
    <t>"očištění velkoformátové dlažby" 26</t>
  </si>
  <si>
    <t>989396364</t>
  </si>
  <si>
    <t>"odstranění uličních vpustí+přípojky" 7</t>
  </si>
  <si>
    <t>916354755</t>
  </si>
  <si>
    <t>-2005824694</t>
  </si>
  <si>
    <t>-1220836407</t>
  </si>
  <si>
    <t>"kamenivo" 51,91+519,2</t>
  </si>
  <si>
    <t>-1868745806</t>
  </si>
  <si>
    <t>571,11*24</t>
  </si>
  <si>
    <t>1431061342</t>
  </si>
  <si>
    <t>"obrubníky" 102,12+2,36</t>
  </si>
  <si>
    <t>"dlaž.kostky" 2,645</t>
  </si>
  <si>
    <t>"značky" 0,574+0,032</t>
  </si>
  <si>
    <t>"bet. dlažba" 15,34</t>
  </si>
  <si>
    <t>"zpomalovací práh" 1,302</t>
  </si>
  <si>
    <t>-761626463</t>
  </si>
  <si>
    <t>124,373*24</t>
  </si>
  <si>
    <t>-1218566724</t>
  </si>
  <si>
    <t>"pod.beton" 42,96+7,5+253,68+383,5</t>
  </si>
  <si>
    <t>"živice" 17,542+103,586+372,88</t>
  </si>
  <si>
    <t>-912841008</t>
  </si>
  <si>
    <t>1181,648*24</t>
  </si>
  <si>
    <t>2118767209</t>
  </si>
  <si>
    <t>"bet.dlažba" 15,34</t>
  </si>
  <si>
    <t>"kostky" 2,645</t>
  </si>
  <si>
    <t>-164187945</t>
  </si>
  <si>
    <t>-1153278763</t>
  </si>
  <si>
    <t>"kamenivo" 51,91+519,20</t>
  </si>
  <si>
    <t>1860355354</t>
  </si>
  <si>
    <t>PSV</t>
  </si>
  <si>
    <t>Práce a dodávky PSV</t>
  </si>
  <si>
    <t>711</t>
  </si>
  <si>
    <t>Izolace proti vodě, vlhkosti a plynům</t>
  </si>
  <si>
    <t>711161112</t>
  </si>
  <si>
    <t>Izolace proti zemní vlhkosti a beztlakové vodě nopovými fóliemi na ploše vodorovné V vrstva ochranná, odvětrávací a drenážní výška nopku 8,0 mm, tl. fólie do 0,6 mm</t>
  </si>
  <si>
    <t>193498361</t>
  </si>
  <si>
    <t>"ochranná nopová folie včetně připevnění na stěnu" 73</t>
  </si>
  <si>
    <t>998711201</t>
  </si>
  <si>
    <t>Přesun hmot pro izolace proti vodě, vlhkosti a plynům stanovený procentní sazbou (%) z ceny vodorovná dopravní vzdálenost do 50 m v objektech výšky do 6 m</t>
  </si>
  <si>
    <t>1994244049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</si>
  <si>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</si>
  <si>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-257480101</t>
  </si>
  <si>
    <t>462516546</t>
  </si>
  <si>
    <t>"chránička arot 110" 32</t>
  </si>
  <si>
    <t>SO 201 - DIO Mikulova 1. etapa - severní zastávka vč, vozovky, sever.chodník vč. ostrůvku + část přechodu</t>
  </si>
  <si>
    <t>-1290766145</t>
  </si>
  <si>
    <t>1567232878</t>
  </si>
  <si>
    <t>631962997</t>
  </si>
  <si>
    <t>249218163</t>
  </si>
  <si>
    <t>359995325</t>
  </si>
  <si>
    <t>416910786</t>
  </si>
  <si>
    <t>-459504821</t>
  </si>
  <si>
    <t>259512312</t>
  </si>
  <si>
    <t>87059746</t>
  </si>
  <si>
    <t>-686818858</t>
  </si>
  <si>
    <t>SO 202 - DIO Mikulova 2. etapa - jižní zastávka vč. vozovky, chodník + část přechodu</t>
  </si>
  <si>
    <t>1908497262</t>
  </si>
  <si>
    <t>1210220029</t>
  </si>
  <si>
    <t>1546790574</t>
  </si>
  <si>
    <t>254278793</t>
  </si>
  <si>
    <t>-1187909835</t>
  </si>
  <si>
    <t>-8474105</t>
  </si>
  <si>
    <t>-1147235357</t>
  </si>
  <si>
    <t>1407372309</t>
  </si>
  <si>
    <t>1832430162</t>
  </si>
  <si>
    <t>-1955694582</t>
  </si>
  <si>
    <t>SO 203 - VRN - Mikulova</t>
  </si>
  <si>
    <t>952063605</t>
  </si>
  <si>
    <t>-440184770</t>
  </si>
  <si>
    <t>1765674229</t>
  </si>
  <si>
    <t>-1289710378</t>
  </si>
  <si>
    <t>1041561026</t>
  </si>
  <si>
    <t>-791532808</t>
  </si>
  <si>
    <t>-1020971860</t>
  </si>
  <si>
    <t>-537116721</t>
  </si>
  <si>
    <t>-1145751615</t>
  </si>
  <si>
    <t>-1236812224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</si>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</sst>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167" fontId="22" fillId="2" borderId="23" xfId="0" applyNumberFormat="1" applyFont="1" applyFill="1" applyBorder="1" applyAlignment="1" applyProtection="1">
      <alignment vertical="center"/>
      <protection locked="0"/>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9" fillId="0" borderId="1"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40" fillId="0" borderId="29" xfId="0" applyFont="1" applyBorder="1" applyAlignment="1">
      <alignment horizontal="left"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horizontal="left" vertical="center" wrapText="1"/>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2"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9" fillId="0" borderId="1" xfId="0" applyFont="1" applyBorder="1" applyAlignment="1">
      <alignment horizontal="center"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1" xfId="0" applyFont="1" applyBorder="1" applyAlignment="1">
      <alignment horizontal="left" vertical="center"/>
    </xf>
    <xf numFmtId="0" fontId="41" fillId="0" borderId="0" xfId="0" applyFont="1" applyAlignment="1">
      <alignment horizontal="left" vertical="center"/>
    </xf>
    <xf numFmtId="0" fontId="41" fillId="0" borderId="1" xfId="0" applyFont="1" applyBorder="1" applyAlignment="1">
      <alignment horizontal="center" vertical="center"/>
    </xf>
    <xf numFmtId="0" fontId="41" fillId="0" borderId="27" xfId="0" applyFont="1" applyBorder="1" applyAlignment="1">
      <alignment horizontal="left" vertical="center"/>
    </xf>
    <xf numFmtId="0" fontId="41" fillId="0" borderId="1" xfId="0" applyFont="1" applyFill="1" applyBorder="1" applyAlignment="1">
      <alignment horizontal="left" vertical="center"/>
    </xf>
    <xf numFmtId="0" fontId="41" fillId="0" borderId="1" xfId="0" applyFont="1" applyFill="1" applyBorder="1" applyAlignment="1">
      <alignment horizontal="center" vertical="center"/>
    </xf>
    <xf numFmtId="0" fontId="38" fillId="0" borderId="30" xfId="0" applyFont="1" applyBorder="1" applyAlignment="1">
      <alignment horizontal="left" vertical="center"/>
    </xf>
    <xf numFmtId="0" fontId="42"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2" fillId="0" borderId="1" xfId="0" applyFont="1" applyBorder="1" applyAlignment="1">
      <alignment horizontal="left" vertical="center"/>
    </xf>
    <xf numFmtId="0" fontId="43" fillId="0" borderId="1" xfId="0" applyFont="1" applyBorder="1" applyAlignment="1">
      <alignment horizontal="left" vertical="center"/>
    </xf>
    <xf numFmtId="0" fontId="41" fillId="0" borderId="29" xfId="0" applyFont="1" applyBorder="1" applyAlignment="1">
      <alignment horizontal="left" vertical="center"/>
    </xf>
    <xf numFmtId="0" fontId="38" fillId="0" borderId="1" xfId="0" applyFont="1" applyBorder="1" applyAlignment="1">
      <alignment horizontal="left" vertical="center" wrapText="1"/>
    </xf>
    <xf numFmtId="0" fontId="41"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41" fillId="0" borderId="28" xfId="0" applyFont="1" applyBorder="1" applyAlignment="1">
      <alignment horizontal="left" vertical="center"/>
    </xf>
    <xf numFmtId="0" fontId="41" fillId="0" borderId="30" xfId="0" applyFont="1" applyBorder="1" applyAlignment="1">
      <alignment horizontal="left" vertical="center" wrapText="1"/>
    </xf>
    <xf numFmtId="0" fontId="41" fillId="0" borderId="29" xfId="0" applyFont="1" applyBorder="1" applyAlignment="1">
      <alignment horizontal="left" vertical="center" wrapText="1"/>
    </xf>
    <xf numFmtId="0" fontId="41"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43" fillId="0" borderId="0" xfId="0" applyFont="1" applyAlignment="1">
      <alignment vertical="center"/>
    </xf>
    <xf numFmtId="0" fontId="40" fillId="0" borderId="1"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1" xfId="0"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xf numFmtId="0" fontId="38" fillId="0" borderId="27" xfId="0" applyFont="1" applyBorder="1" applyAlignment="1">
      <alignment vertical="top"/>
    </xf>
    <xf numFmtId="0" fontId="38" fillId="0" borderId="28" xfId="0" applyFont="1" applyBorder="1" applyAlignment="1">
      <alignment vertical="top"/>
    </xf>
    <xf numFmtId="0" fontId="38" fillId="0" borderId="1" xfId="0" applyFont="1" applyBorder="1" applyAlignment="1">
      <alignment horizontal="center" vertical="center"/>
    </xf>
    <xf numFmtId="0" fontId="38" fillId="0" borderId="1" xfId="0" applyFont="1" applyBorder="1" applyAlignment="1">
      <alignment horizontal="lef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theme" Target="theme/theme1.xml" /><Relationship Id="rId13" Type="http://schemas.openxmlformats.org/officeDocument/2006/relationships/calcChain" Target="calcChain.xml" /><Relationship Id="rId14"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1" customFormat="1" ht="18.48"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32</v>
      </c>
      <c r="AO16" s="23"/>
      <c r="AP16" s="23"/>
      <c r="AQ16" s="23"/>
      <c r="AR16" s="21"/>
      <c r="BE16" s="32"/>
      <c r="BS16" s="18" t="s">
        <v>4</v>
      </c>
    </row>
    <row r="17" s="1" customFormat="1" ht="18.48"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34</v>
      </c>
      <c r="AO17" s="23"/>
      <c r="AP17" s="23"/>
      <c r="AQ17" s="23"/>
      <c r="AR17" s="21"/>
      <c r="BE17" s="32"/>
      <c r="BS17" s="18" t="s">
        <v>35</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1" customFormat="1" ht="18.48" customHeight="1">
      <c r="B20" s="22"/>
      <c r="C20" s="23"/>
      <c r="D20" s="23"/>
      <c r="E20" s="28" t="s">
        <v>27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51"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3" customFormat="1" ht="14.4" customHeight="1">
      <c r="A29" s="3"/>
      <c r="B29" s="47"/>
      <c r="C29" s="48"/>
      <c r="D29" s="33" t="s">
        <v>43</v>
      </c>
      <c r="E29" s="48"/>
      <c r="F29" s="33" t="s">
        <v>44</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3" t="s">
        <v>45</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3" t="s">
        <v>46</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47</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3" t="s">
        <v>13</v>
      </c>
      <c r="D44" s="65"/>
      <c r="E44" s="65"/>
      <c r="F44" s="65"/>
      <c r="G44" s="65"/>
      <c r="H44" s="65"/>
      <c r="I44" s="65"/>
      <c r="J44" s="65"/>
      <c r="K44" s="65"/>
      <c r="L44" s="65" t="str">
        <f>K5</f>
        <v>2960112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PID Hviezdoslavova Praha 11, zastávka Mikulova a Hněvkovského</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21</v>
      </c>
      <c r="D47" s="41"/>
      <c r="E47" s="41"/>
      <c r="F47" s="41"/>
      <c r="G47" s="41"/>
      <c r="H47" s="41"/>
      <c r="I47" s="41"/>
      <c r="J47" s="41"/>
      <c r="K47" s="41"/>
      <c r="L47" s="72" t="str">
        <f>IF(K8="","",K8)</f>
        <v>Praha 11</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 "","",AN8)</f>
        <v>21. 8. 2019</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15.15" customHeight="1">
      <c r="A49" s="39"/>
      <c r="B49" s="40"/>
      <c r="C49" s="33" t="s">
        <v>25</v>
      </c>
      <c r="D49" s="41"/>
      <c r="E49" s="41"/>
      <c r="F49" s="41"/>
      <c r="G49" s="41"/>
      <c r="H49" s="41"/>
      <c r="I49" s="41"/>
      <c r="J49" s="41"/>
      <c r="K49" s="41"/>
      <c r="L49" s="65" t="str">
        <f>IF(E11= "","",E11)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Pro-consult s.r.o.</v>
      </c>
      <c r="AN49" s="65"/>
      <c r="AO49" s="65"/>
      <c r="AP49" s="65"/>
      <c r="AQ49" s="41"/>
      <c r="AR49" s="45"/>
      <c r="AS49" s="75" t="s">
        <v>53</v>
      </c>
      <c r="AT49" s="76"/>
      <c r="AU49" s="77"/>
      <c r="AV49" s="77"/>
      <c r="AW49" s="77"/>
      <c r="AX49" s="77"/>
      <c r="AY49" s="77"/>
      <c r="AZ49" s="77"/>
      <c r="BA49" s="77"/>
      <c r="BB49" s="77"/>
      <c r="BC49" s="77"/>
      <c r="BD49" s="78"/>
      <c r="BE49" s="39"/>
    </row>
    <row r="50" s="2" customFormat="1" ht="15.15" customHeight="1">
      <c r="A50" s="39"/>
      <c r="B50" s="40"/>
      <c r="C50" s="33" t="s">
        <v>29</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36</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ROUND(SUM(AG55:AG62),2)</f>
        <v>0</v>
      </c>
      <c r="AH54" s="102"/>
      <c r="AI54" s="102"/>
      <c r="AJ54" s="102"/>
      <c r="AK54" s="102"/>
      <c r="AL54" s="102"/>
      <c r="AM54" s="102"/>
      <c r="AN54" s="103">
        <f>SUM(AG54,AT54)</f>
        <v>0</v>
      </c>
      <c r="AO54" s="103"/>
      <c r="AP54" s="103"/>
      <c r="AQ54" s="104" t="s">
        <v>19</v>
      </c>
      <c r="AR54" s="105"/>
      <c r="AS54" s="106">
        <f>ROUND(SUM(AS55:AS62),2)</f>
        <v>0</v>
      </c>
      <c r="AT54" s="107">
        <f>ROUND(SUM(AV54:AW54),2)</f>
        <v>0</v>
      </c>
      <c r="AU54" s="108">
        <f>ROUND(SUM(AU55:AU62),5)</f>
        <v>0</v>
      </c>
      <c r="AV54" s="107">
        <f>ROUND(AZ54*L29,2)</f>
        <v>0</v>
      </c>
      <c r="AW54" s="107">
        <f>ROUND(BA54*L30,2)</f>
        <v>0</v>
      </c>
      <c r="AX54" s="107">
        <f>ROUND(BB54*L29,2)</f>
        <v>0</v>
      </c>
      <c r="AY54" s="107">
        <f>ROUND(BC54*L30,2)</f>
        <v>0</v>
      </c>
      <c r="AZ54" s="107">
        <f>ROUND(SUM(AZ55:AZ62),2)</f>
        <v>0</v>
      </c>
      <c r="BA54" s="107">
        <f>ROUND(SUM(BA55:BA62),2)</f>
        <v>0</v>
      </c>
      <c r="BB54" s="107">
        <f>ROUND(SUM(BB55:BB62),2)</f>
        <v>0</v>
      </c>
      <c r="BC54" s="107">
        <f>ROUND(SUM(BC55:BC62),2)</f>
        <v>0</v>
      </c>
      <c r="BD54" s="109">
        <f>ROUND(SUM(BD55:BD62),2)</f>
        <v>0</v>
      </c>
      <c r="BE54" s="6"/>
      <c r="BS54" s="110" t="s">
        <v>72</v>
      </c>
      <c r="BT54" s="110" t="s">
        <v>73</v>
      </c>
      <c r="BU54" s="111" t="s">
        <v>74</v>
      </c>
      <c r="BV54" s="110" t="s">
        <v>75</v>
      </c>
      <c r="BW54" s="110" t="s">
        <v>5</v>
      </c>
      <c r="BX54" s="110" t="s">
        <v>76</v>
      </c>
      <c r="CL54" s="110" t="s">
        <v>19</v>
      </c>
    </row>
    <row r="55" s="7" customFormat="1" ht="16.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100 - Zastávka Hněvkov...'!J30</f>
        <v>0</v>
      </c>
      <c r="AH55" s="116"/>
      <c r="AI55" s="116"/>
      <c r="AJ55" s="116"/>
      <c r="AK55" s="116"/>
      <c r="AL55" s="116"/>
      <c r="AM55" s="116"/>
      <c r="AN55" s="117">
        <f>SUM(AG55,AT55)</f>
        <v>0</v>
      </c>
      <c r="AO55" s="116"/>
      <c r="AP55" s="116"/>
      <c r="AQ55" s="118" t="s">
        <v>80</v>
      </c>
      <c r="AR55" s="119"/>
      <c r="AS55" s="120">
        <v>0</v>
      </c>
      <c r="AT55" s="121">
        <f>ROUND(SUM(AV55:AW55),2)</f>
        <v>0</v>
      </c>
      <c r="AU55" s="122">
        <f>'SO 100 - Zastávka Hněvkov...'!P89</f>
        <v>0</v>
      </c>
      <c r="AV55" s="121">
        <f>'SO 100 - Zastávka Hněvkov...'!J33</f>
        <v>0</v>
      </c>
      <c r="AW55" s="121">
        <f>'SO 100 - Zastávka Hněvkov...'!J34</f>
        <v>0</v>
      </c>
      <c r="AX55" s="121">
        <f>'SO 100 - Zastávka Hněvkov...'!J35</f>
        <v>0</v>
      </c>
      <c r="AY55" s="121">
        <f>'SO 100 - Zastávka Hněvkov...'!J36</f>
        <v>0</v>
      </c>
      <c r="AZ55" s="121">
        <f>'SO 100 - Zastávka Hněvkov...'!F33</f>
        <v>0</v>
      </c>
      <c r="BA55" s="121">
        <f>'SO 100 - Zastávka Hněvkov...'!F34</f>
        <v>0</v>
      </c>
      <c r="BB55" s="121">
        <f>'SO 100 - Zastávka Hněvkov...'!F35</f>
        <v>0</v>
      </c>
      <c r="BC55" s="121">
        <f>'SO 100 - Zastávka Hněvkov...'!F36</f>
        <v>0</v>
      </c>
      <c r="BD55" s="123">
        <f>'SO 100 - Zastávka Hněvkov...'!F37</f>
        <v>0</v>
      </c>
      <c r="BE55" s="7"/>
      <c r="BT55" s="124" t="s">
        <v>81</v>
      </c>
      <c r="BV55" s="124" t="s">
        <v>75</v>
      </c>
      <c r="BW55" s="124" t="s">
        <v>82</v>
      </c>
      <c r="BX55" s="124" t="s">
        <v>5</v>
      </c>
      <c r="CL55" s="124" t="s">
        <v>19</v>
      </c>
      <c r="CM55" s="124" t="s">
        <v>83</v>
      </c>
    </row>
    <row r="56" s="7" customFormat="1" ht="40.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101 - DIO Hněvkovského...'!J30</f>
        <v>0</v>
      </c>
      <c r="AH56" s="116"/>
      <c r="AI56" s="116"/>
      <c r="AJ56" s="116"/>
      <c r="AK56" s="116"/>
      <c r="AL56" s="116"/>
      <c r="AM56" s="116"/>
      <c r="AN56" s="117">
        <f>SUM(AG56,AT56)</f>
        <v>0</v>
      </c>
      <c r="AO56" s="116"/>
      <c r="AP56" s="116"/>
      <c r="AQ56" s="118" t="s">
        <v>80</v>
      </c>
      <c r="AR56" s="119"/>
      <c r="AS56" s="120">
        <v>0</v>
      </c>
      <c r="AT56" s="121">
        <f>ROUND(SUM(AV56:AW56),2)</f>
        <v>0</v>
      </c>
      <c r="AU56" s="122">
        <f>'SO 101 - DIO Hněvkovského...'!P81</f>
        <v>0</v>
      </c>
      <c r="AV56" s="121">
        <f>'SO 101 - DIO Hněvkovského...'!J33</f>
        <v>0</v>
      </c>
      <c r="AW56" s="121">
        <f>'SO 101 - DIO Hněvkovského...'!J34</f>
        <v>0</v>
      </c>
      <c r="AX56" s="121">
        <f>'SO 101 - DIO Hněvkovského...'!J35</f>
        <v>0</v>
      </c>
      <c r="AY56" s="121">
        <f>'SO 101 - DIO Hněvkovského...'!J36</f>
        <v>0</v>
      </c>
      <c r="AZ56" s="121">
        <f>'SO 101 - DIO Hněvkovského...'!F33</f>
        <v>0</v>
      </c>
      <c r="BA56" s="121">
        <f>'SO 101 - DIO Hněvkovského...'!F34</f>
        <v>0</v>
      </c>
      <c r="BB56" s="121">
        <f>'SO 101 - DIO Hněvkovského...'!F35</f>
        <v>0</v>
      </c>
      <c r="BC56" s="121">
        <f>'SO 101 - DIO Hněvkovského...'!F36</f>
        <v>0</v>
      </c>
      <c r="BD56" s="123">
        <f>'SO 101 - DIO Hněvkovského...'!F37</f>
        <v>0</v>
      </c>
      <c r="BE56" s="7"/>
      <c r="BT56" s="124" t="s">
        <v>81</v>
      </c>
      <c r="BV56" s="124" t="s">
        <v>75</v>
      </c>
      <c r="BW56" s="124" t="s">
        <v>86</v>
      </c>
      <c r="BX56" s="124" t="s">
        <v>5</v>
      </c>
      <c r="CL56" s="124" t="s">
        <v>19</v>
      </c>
      <c r="CM56" s="124" t="s">
        <v>83</v>
      </c>
    </row>
    <row r="57" s="7" customFormat="1" ht="40.5" customHeight="1">
      <c r="A57" s="112" t="s">
        <v>77</v>
      </c>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102 - DIO Hněvkovského...'!J30</f>
        <v>0</v>
      </c>
      <c r="AH57" s="116"/>
      <c r="AI57" s="116"/>
      <c r="AJ57" s="116"/>
      <c r="AK57" s="116"/>
      <c r="AL57" s="116"/>
      <c r="AM57" s="116"/>
      <c r="AN57" s="117">
        <f>SUM(AG57,AT57)</f>
        <v>0</v>
      </c>
      <c r="AO57" s="116"/>
      <c r="AP57" s="116"/>
      <c r="AQ57" s="118" t="s">
        <v>80</v>
      </c>
      <c r="AR57" s="119"/>
      <c r="AS57" s="120">
        <v>0</v>
      </c>
      <c r="AT57" s="121">
        <f>ROUND(SUM(AV57:AW57),2)</f>
        <v>0</v>
      </c>
      <c r="AU57" s="122">
        <f>'SO 102 - DIO Hněvkovského...'!P81</f>
        <v>0</v>
      </c>
      <c r="AV57" s="121">
        <f>'SO 102 - DIO Hněvkovského...'!J33</f>
        <v>0</v>
      </c>
      <c r="AW57" s="121">
        <f>'SO 102 - DIO Hněvkovského...'!J34</f>
        <v>0</v>
      </c>
      <c r="AX57" s="121">
        <f>'SO 102 - DIO Hněvkovského...'!J35</f>
        <v>0</v>
      </c>
      <c r="AY57" s="121">
        <f>'SO 102 - DIO Hněvkovského...'!J36</f>
        <v>0</v>
      </c>
      <c r="AZ57" s="121">
        <f>'SO 102 - DIO Hněvkovského...'!F33</f>
        <v>0</v>
      </c>
      <c r="BA57" s="121">
        <f>'SO 102 - DIO Hněvkovského...'!F34</f>
        <v>0</v>
      </c>
      <c r="BB57" s="121">
        <f>'SO 102 - DIO Hněvkovského...'!F35</f>
        <v>0</v>
      </c>
      <c r="BC57" s="121">
        <f>'SO 102 - DIO Hněvkovského...'!F36</f>
        <v>0</v>
      </c>
      <c r="BD57" s="123">
        <f>'SO 102 - DIO Hněvkovského...'!F37</f>
        <v>0</v>
      </c>
      <c r="BE57" s="7"/>
      <c r="BT57" s="124" t="s">
        <v>81</v>
      </c>
      <c r="BV57" s="124" t="s">
        <v>75</v>
      </c>
      <c r="BW57" s="124" t="s">
        <v>89</v>
      </c>
      <c r="BX57" s="124" t="s">
        <v>5</v>
      </c>
      <c r="CL57" s="124" t="s">
        <v>19</v>
      </c>
      <c r="CM57" s="124" t="s">
        <v>83</v>
      </c>
    </row>
    <row r="58" s="7" customFormat="1" ht="16.5" customHeight="1">
      <c r="A58" s="112" t="s">
        <v>77</v>
      </c>
      <c r="B58" s="113"/>
      <c r="C58" s="114"/>
      <c r="D58" s="115" t="s">
        <v>90</v>
      </c>
      <c r="E58" s="115"/>
      <c r="F58" s="115"/>
      <c r="G58" s="115"/>
      <c r="H58" s="115"/>
      <c r="I58" s="116"/>
      <c r="J58" s="115" t="s">
        <v>91</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103 - VRN - Hněvkovského'!J30</f>
        <v>0</v>
      </c>
      <c r="AH58" s="116"/>
      <c r="AI58" s="116"/>
      <c r="AJ58" s="116"/>
      <c r="AK58" s="116"/>
      <c r="AL58" s="116"/>
      <c r="AM58" s="116"/>
      <c r="AN58" s="117">
        <f>SUM(AG58,AT58)</f>
        <v>0</v>
      </c>
      <c r="AO58" s="116"/>
      <c r="AP58" s="116"/>
      <c r="AQ58" s="118" t="s">
        <v>80</v>
      </c>
      <c r="AR58" s="119"/>
      <c r="AS58" s="120">
        <v>0</v>
      </c>
      <c r="AT58" s="121">
        <f>ROUND(SUM(AV58:AW58),2)</f>
        <v>0</v>
      </c>
      <c r="AU58" s="122">
        <f>'SO 103 - VRN - Hněvkovského'!P86</f>
        <v>0</v>
      </c>
      <c r="AV58" s="121">
        <f>'SO 103 - VRN - Hněvkovského'!J33</f>
        <v>0</v>
      </c>
      <c r="AW58" s="121">
        <f>'SO 103 - VRN - Hněvkovského'!J34</f>
        <v>0</v>
      </c>
      <c r="AX58" s="121">
        <f>'SO 103 - VRN - Hněvkovského'!J35</f>
        <v>0</v>
      </c>
      <c r="AY58" s="121">
        <f>'SO 103 - VRN - Hněvkovského'!J36</f>
        <v>0</v>
      </c>
      <c r="AZ58" s="121">
        <f>'SO 103 - VRN - Hněvkovského'!F33</f>
        <v>0</v>
      </c>
      <c r="BA58" s="121">
        <f>'SO 103 - VRN - Hněvkovského'!F34</f>
        <v>0</v>
      </c>
      <c r="BB58" s="121">
        <f>'SO 103 - VRN - Hněvkovského'!F35</f>
        <v>0</v>
      </c>
      <c r="BC58" s="121">
        <f>'SO 103 - VRN - Hněvkovského'!F36</f>
        <v>0</v>
      </c>
      <c r="BD58" s="123">
        <f>'SO 103 - VRN - Hněvkovského'!F37</f>
        <v>0</v>
      </c>
      <c r="BE58" s="7"/>
      <c r="BT58" s="124" t="s">
        <v>81</v>
      </c>
      <c r="BV58" s="124" t="s">
        <v>75</v>
      </c>
      <c r="BW58" s="124" t="s">
        <v>92</v>
      </c>
      <c r="BX58" s="124" t="s">
        <v>5</v>
      </c>
      <c r="CL58" s="124" t="s">
        <v>19</v>
      </c>
      <c r="CM58" s="124" t="s">
        <v>83</v>
      </c>
    </row>
    <row r="59" s="7" customFormat="1" ht="16.5" customHeight="1">
      <c r="A59" s="112" t="s">
        <v>77</v>
      </c>
      <c r="B59" s="113"/>
      <c r="C59" s="114"/>
      <c r="D59" s="115" t="s">
        <v>93</v>
      </c>
      <c r="E59" s="115"/>
      <c r="F59" s="115"/>
      <c r="G59" s="115"/>
      <c r="H59" s="115"/>
      <c r="I59" s="116"/>
      <c r="J59" s="115" t="s">
        <v>94</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200 - Zastávka Mikulova'!J30</f>
        <v>0</v>
      </c>
      <c r="AH59" s="116"/>
      <c r="AI59" s="116"/>
      <c r="AJ59" s="116"/>
      <c r="AK59" s="116"/>
      <c r="AL59" s="116"/>
      <c r="AM59" s="116"/>
      <c r="AN59" s="117">
        <f>SUM(AG59,AT59)</f>
        <v>0</v>
      </c>
      <c r="AO59" s="116"/>
      <c r="AP59" s="116"/>
      <c r="AQ59" s="118" t="s">
        <v>80</v>
      </c>
      <c r="AR59" s="119"/>
      <c r="AS59" s="120">
        <v>0</v>
      </c>
      <c r="AT59" s="121">
        <f>ROUND(SUM(AV59:AW59),2)</f>
        <v>0</v>
      </c>
      <c r="AU59" s="122">
        <f>'SO 200 - Zastávka Mikulova'!P91</f>
        <v>0</v>
      </c>
      <c r="AV59" s="121">
        <f>'SO 200 - Zastávka Mikulova'!J33</f>
        <v>0</v>
      </c>
      <c r="AW59" s="121">
        <f>'SO 200 - Zastávka Mikulova'!J34</f>
        <v>0</v>
      </c>
      <c r="AX59" s="121">
        <f>'SO 200 - Zastávka Mikulova'!J35</f>
        <v>0</v>
      </c>
      <c r="AY59" s="121">
        <f>'SO 200 - Zastávka Mikulova'!J36</f>
        <v>0</v>
      </c>
      <c r="AZ59" s="121">
        <f>'SO 200 - Zastávka Mikulova'!F33</f>
        <v>0</v>
      </c>
      <c r="BA59" s="121">
        <f>'SO 200 - Zastávka Mikulova'!F34</f>
        <v>0</v>
      </c>
      <c r="BB59" s="121">
        <f>'SO 200 - Zastávka Mikulova'!F35</f>
        <v>0</v>
      </c>
      <c r="BC59" s="121">
        <f>'SO 200 - Zastávka Mikulova'!F36</f>
        <v>0</v>
      </c>
      <c r="BD59" s="123">
        <f>'SO 200 - Zastávka Mikulova'!F37</f>
        <v>0</v>
      </c>
      <c r="BE59" s="7"/>
      <c r="BT59" s="124" t="s">
        <v>81</v>
      </c>
      <c r="BV59" s="124" t="s">
        <v>75</v>
      </c>
      <c r="BW59" s="124" t="s">
        <v>95</v>
      </c>
      <c r="BX59" s="124" t="s">
        <v>5</v>
      </c>
      <c r="CL59" s="124" t="s">
        <v>19</v>
      </c>
      <c r="CM59" s="124" t="s">
        <v>83</v>
      </c>
    </row>
    <row r="60" s="7" customFormat="1" ht="40.5" customHeight="1">
      <c r="A60" s="112" t="s">
        <v>77</v>
      </c>
      <c r="B60" s="113"/>
      <c r="C60" s="114"/>
      <c r="D60" s="115" t="s">
        <v>96</v>
      </c>
      <c r="E60" s="115"/>
      <c r="F60" s="115"/>
      <c r="G60" s="115"/>
      <c r="H60" s="115"/>
      <c r="I60" s="116"/>
      <c r="J60" s="115" t="s">
        <v>97</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 201 - DIO Mikulova 1. ...'!J30</f>
        <v>0</v>
      </c>
      <c r="AH60" s="116"/>
      <c r="AI60" s="116"/>
      <c r="AJ60" s="116"/>
      <c r="AK60" s="116"/>
      <c r="AL60" s="116"/>
      <c r="AM60" s="116"/>
      <c r="AN60" s="117">
        <f>SUM(AG60,AT60)</f>
        <v>0</v>
      </c>
      <c r="AO60" s="116"/>
      <c r="AP60" s="116"/>
      <c r="AQ60" s="118" t="s">
        <v>80</v>
      </c>
      <c r="AR60" s="119"/>
      <c r="AS60" s="120">
        <v>0</v>
      </c>
      <c r="AT60" s="121">
        <f>ROUND(SUM(AV60:AW60),2)</f>
        <v>0</v>
      </c>
      <c r="AU60" s="122">
        <f>'SO 201 - DIO Mikulova 1. ...'!P81</f>
        <v>0</v>
      </c>
      <c r="AV60" s="121">
        <f>'SO 201 - DIO Mikulova 1. ...'!J33</f>
        <v>0</v>
      </c>
      <c r="AW60" s="121">
        <f>'SO 201 - DIO Mikulova 1. ...'!J34</f>
        <v>0</v>
      </c>
      <c r="AX60" s="121">
        <f>'SO 201 - DIO Mikulova 1. ...'!J35</f>
        <v>0</v>
      </c>
      <c r="AY60" s="121">
        <f>'SO 201 - DIO Mikulova 1. ...'!J36</f>
        <v>0</v>
      </c>
      <c r="AZ60" s="121">
        <f>'SO 201 - DIO Mikulova 1. ...'!F33</f>
        <v>0</v>
      </c>
      <c r="BA60" s="121">
        <f>'SO 201 - DIO Mikulova 1. ...'!F34</f>
        <v>0</v>
      </c>
      <c r="BB60" s="121">
        <f>'SO 201 - DIO Mikulova 1. ...'!F35</f>
        <v>0</v>
      </c>
      <c r="BC60" s="121">
        <f>'SO 201 - DIO Mikulova 1. ...'!F36</f>
        <v>0</v>
      </c>
      <c r="BD60" s="123">
        <f>'SO 201 - DIO Mikulova 1. ...'!F37</f>
        <v>0</v>
      </c>
      <c r="BE60" s="7"/>
      <c r="BT60" s="124" t="s">
        <v>81</v>
      </c>
      <c r="BV60" s="124" t="s">
        <v>75</v>
      </c>
      <c r="BW60" s="124" t="s">
        <v>98</v>
      </c>
      <c r="BX60" s="124" t="s">
        <v>5</v>
      </c>
      <c r="CL60" s="124" t="s">
        <v>19</v>
      </c>
      <c r="CM60" s="124" t="s">
        <v>83</v>
      </c>
    </row>
    <row r="61" s="7" customFormat="1" ht="27" customHeight="1">
      <c r="A61" s="112" t="s">
        <v>77</v>
      </c>
      <c r="B61" s="113"/>
      <c r="C61" s="114"/>
      <c r="D61" s="115" t="s">
        <v>99</v>
      </c>
      <c r="E61" s="115"/>
      <c r="F61" s="115"/>
      <c r="G61" s="115"/>
      <c r="H61" s="115"/>
      <c r="I61" s="116"/>
      <c r="J61" s="115" t="s">
        <v>100</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'SO 202 - DIO Mikulova 2. ...'!J30</f>
        <v>0</v>
      </c>
      <c r="AH61" s="116"/>
      <c r="AI61" s="116"/>
      <c r="AJ61" s="116"/>
      <c r="AK61" s="116"/>
      <c r="AL61" s="116"/>
      <c r="AM61" s="116"/>
      <c r="AN61" s="117">
        <f>SUM(AG61,AT61)</f>
        <v>0</v>
      </c>
      <c r="AO61" s="116"/>
      <c r="AP61" s="116"/>
      <c r="AQ61" s="118" t="s">
        <v>80</v>
      </c>
      <c r="AR61" s="119"/>
      <c r="AS61" s="120">
        <v>0</v>
      </c>
      <c r="AT61" s="121">
        <f>ROUND(SUM(AV61:AW61),2)</f>
        <v>0</v>
      </c>
      <c r="AU61" s="122">
        <f>'SO 202 - DIO Mikulova 2. ...'!P81</f>
        <v>0</v>
      </c>
      <c r="AV61" s="121">
        <f>'SO 202 - DIO Mikulova 2. ...'!J33</f>
        <v>0</v>
      </c>
      <c r="AW61" s="121">
        <f>'SO 202 - DIO Mikulova 2. ...'!J34</f>
        <v>0</v>
      </c>
      <c r="AX61" s="121">
        <f>'SO 202 - DIO Mikulova 2. ...'!J35</f>
        <v>0</v>
      </c>
      <c r="AY61" s="121">
        <f>'SO 202 - DIO Mikulova 2. ...'!J36</f>
        <v>0</v>
      </c>
      <c r="AZ61" s="121">
        <f>'SO 202 - DIO Mikulova 2. ...'!F33</f>
        <v>0</v>
      </c>
      <c r="BA61" s="121">
        <f>'SO 202 - DIO Mikulova 2. ...'!F34</f>
        <v>0</v>
      </c>
      <c r="BB61" s="121">
        <f>'SO 202 - DIO Mikulova 2. ...'!F35</f>
        <v>0</v>
      </c>
      <c r="BC61" s="121">
        <f>'SO 202 - DIO Mikulova 2. ...'!F36</f>
        <v>0</v>
      </c>
      <c r="BD61" s="123">
        <f>'SO 202 - DIO Mikulova 2. ...'!F37</f>
        <v>0</v>
      </c>
      <c r="BE61" s="7"/>
      <c r="BT61" s="124" t="s">
        <v>81</v>
      </c>
      <c r="BV61" s="124" t="s">
        <v>75</v>
      </c>
      <c r="BW61" s="124" t="s">
        <v>101</v>
      </c>
      <c r="BX61" s="124" t="s">
        <v>5</v>
      </c>
      <c r="CL61" s="124" t="s">
        <v>19</v>
      </c>
      <c r="CM61" s="124" t="s">
        <v>83</v>
      </c>
    </row>
    <row r="62" s="7" customFormat="1" ht="16.5" customHeight="1">
      <c r="A62" s="112" t="s">
        <v>77</v>
      </c>
      <c r="B62" s="113"/>
      <c r="C62" s="114"/>
      <c r="D62" s="115" t="s">
        <v>102</v>
      </c>
      <c r="E62" s="115"/>
      <c r="F62" s="115"/>
      <c r="G62" s="115"/>
      <c r="H62" s="115"/>
      <c r="I62" s="116"/>
      <c r="J62" s="115" t="s">
        <v>103</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'SO 203 - VRN - Mikulova'!J30</f>
        <v>0</v>
      </c>
      <c r="AH62" s="116"/>
      <c r="AI62" s="116"/>
      <c r="AJ62" s="116"/>
      <c r="AK62" s="116"/>
      <c r="AL62" s="116"/>
      <c r="AM62" s="116"/>
      <c r="AN62" s="117">
        <f>SUM(AG62,AT62)</f>
        <v>0</v>
      </c>
      <c r="AO62" s="116"/>
      <c r="AP62" s="116"/>
      <c r="AQ62" s="118" t="s">
        <v>80</v>
      </c>
      <c r="AR62" s="119"/>
      <c r="AS62" s="125">
        <v>0</v>
      </c>
      <c r="AT62" s="126">
        <f>ROUND(SUM(AV62:AW62),2)</f>
        <v>0</v>
      </c>
      <c r="AU62" s="127">
        <f>'SO 203 - VRN - Mikulova'!P86</f>
        <v>0</v>
      </c>
      <c r="AV62" s="126">
        <f>'SO 203 - VRN - Mikulova'!J33</f>
        <v>0</v>
      </c>
      <c r="AW62" s="126">
        <f>'SO 203 - VRN - Mikulova'!J34</f>
        <v>0</v>
      </c>
      <c r="AX62" s="126">
        <f>'SO 203 - VRN - Mikulova'!J35</f>
        <v>0</v>
      </c>
      <c r="AY62" s="126">
        <f>'SO 203 - VRN - Mikulova'!J36</f>
        <v>0</v>
      </c>
      <c r="AZ62" s="126">
        <f>'SO 203 - VRN - Mikulova'!F33</f>
        <v>0</v>
      </c>
      <c r="BA62" s="126">
        <f>'SO 203 - VRN - Mikulova'!F34</f>
        <v>0</v>
      </c>
      <c r="BB62" s="126">
        <f>'SO 203 - VRN - Mikulova'!F35</f>
        <v>0</v>
      </c>
      <c r="BC62" s="126">
        <f>'SO 203 - VRN - Mikulova'!F36</f>
        <v>0</v>
      </c>
      <c r="BD62" s="128">
        <f>'SO 203 - VRN - Mikulova'!F37</f>
        <v>0</v>
      </c>
      <c r="BE62" s="7"/>
      <c r="BT62" s="124" t="s">
        <v>81</v>
      </c>
      <c r="BV62" s="124" t="s">
        <v>75</v>
      </c>
      <c r="BW62" s="124" t="s">
        <v>104</v>
      </c>
      <c r="BX62" s="124" t="s">
        <v>5</v>
      </c>
      <c r="CL62" s="124" t="s">
        <v>19</v>
      </c>
      <c r="CM62" s="124" t="s">
        <v>83</v>
      </c>
    </row>
    <row r="63"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2" customFormat="1" ht="6.96"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sheet="1" formatColumns="0" formatRows="0" objects="1" scenarios="1" spinCount="100000" saltValue="SLcaxPZgqwSk7p3XQ+NktmEMMB7bGBxk6n86l28Mi7ARP/xNr7yJvlAuzsmvZYJCBLo/dBx9eSQqXpG71t7A/w==" hashValue="QL5ok9Scu0yRKCBSRutR65pz0f04ivgifpRmoARpARyDH6x2c0TcYHylYpxfC2zrpmIxKTR0XuRn9IeWxyPd9Q==" algorithmName="SHA-512" password="CC35"/>
  <mergeCells count="7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D62:H62"/>
    <mergeCell ref="D55:H55"/>
    <mergeCell ref="D56:H56"/>
    <mergeCell ref="D57:H57"/>
    <mergeCell ref="D58:H58"/>
    <mergeCell ref="D59:H59"/>
    <mergeCell ref="D60:H60"/>
    <mergeCell ref="D61:H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J57:AF57"/>
    <mergeCell ref="J58:AF58"/>
    <mergeCell ref="J59:AF59"/>
    <mergeCell ref="J60:AF60"/>
    <mergeCell ref="J61:AF61"/>
    <mergeCell ref="J62:AF62"/>
  </mergeCells>
  <hyperlinks>
    <hyperlink ref="A55" location="'SO 100 - Zastávka Hněvkov...'!C2" display="/"/>
    <hyperlink ref="A56" location="'SO 101 - DIO Hněvkovského...'!C2" display="/"/>
    <hyperlink ref="A57" location="'SO 102 - DIO Hněvkovského...'!C2" display="/"/>
    <hyperlink ref="A58" location="'SO 103 - VRN - Hněvkovského'!C2" display="/"/>
    <hyperlink ref="A59" location="'SO 200 - Zastávka Mikulova'!C2" display="/"/>
    <hyperlink ref="A60" location="'SO 201 - DIO Mikulova 1. ...'!C2" display="/"/>
    <hyperlink ref="A61" location="'SO 202 - DIO Mikulova 2. ...'!C2" display="/"/>
    <hyperlink ref="A62" location="'SO 203 - VRN - Mikulova'!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sheetFormatPr defaultRowHeight="13.5"/>
  <cols>
    <col min="1" max="1" width="8.33" style="287" customWidth="1"/>
    <col min="2" max="2" width="1.664063" style="287" customWidth="1"/>
    <col min="3" max="4" width="5" style="287" customWidth="1"/>
    <col min="5" max="5" width="11.67" style="287" customWidth="1"/>
    <col min="6" max="6" width="9.17" style="287" customWidth="1"/>
    <col min="7" max="7" width="5" style="287" customWidth="1"/>
    <col min="8" max="8" width="77.83" style="287" customWidth="1"/>
    <col min="9" max="10" width="20" style="287" customWidth="1"/>
    <col min="11" max="11" width="1.664063" style="287" customWidth="1"/>
  </cols>
  <sheetData>
    <row r="1" s="1" customFormat="1" ht="37.5" customHeight="1"/>
    <row r="2" s="1" customFormat="1" ht="7.5" customHeight="1">
      <c r="B2" s="288"/>
      <c r="C2" s="289"/>
      <c r="D2" s="289"/>
      <c r="E2" s="289"/>
      <c r="F2" s="289"/>
      <c r="G2" s="289"/>
      <c r="H2" s="289"/>
      <c r="I2" s="289"/>
      <c r="J2" s="289"/>
      <c r="K2" s="290"/>
    </row>
    <row r="3" s="16" customFormat="1" ht="45" customHeight="1">
      <c r="B3" s="291"/>
      <c r="C3" s="292" t="s">
        <v>1141</v>
      </c>
      <c r="D3" s="292"/>
      <c r="E3" s="292"/>
      <c r="F3" s="292"/>
      <c r="G3" s="292"/>
      <c r="H3" s="292"/>
      <c r="I3" s="292"/>
      <c r="J3" s="292"/>
      <c r="K3" s="293"/>
    </row>
    <row r="4" s="1" customFormat="1" ht="25.5" customHeight="1">
      <c r="B4" s="294"/>
      <c r="C4" s="295" t="s">
        <v>1142</v>
      </c>
      <c r="D4" s="295"/>
      <c r="E4" s="295"/>
      <c r="F4" s="295"/>
      <c r="G4" s="295"/>
      <c r="H4" s="295"/>
      <c r="I4" s="295"/>
      <c r="J4" s="295"/>
      <c r="K4" s="296"/>
    </row>
    <row r="5" s="1" customFormat="1" ht="5.25" customHeight="1">
      <c r="B5" s="294"/>
      <c r="C5" s="297"/>
      <c r="D5" s="297"/>
      <c r="E5" s="297"/>
      <c r="F5" s="297"/>
      <c r="G5" s="297"/>
      <c r="H5" s="297"/>
      <c r="I5" s="297"/>
      <c r="J5" s="297"/>
      <c r="K5" s="296"/>
    </row>
    <row r="6" s="1" customFormat="1" ht="15" customHeight="1">
      <c r="B6" s="294"/>
      <c r="C6" s="298" t="s">
        <v>1143</v>
      </c>
      <c r="D6" s="298"/>
      <c r="E6" s="298"/>
      <c r="F6" s="298"/>
      <c r="G6" s="298"/>
      <c r="H6" s="298"/>
      <c r="I6" s="298"/>
      <c r="J6" s="298"/>
      <c r="K6" s="296"/>
    </row>
    <row r="7" s="1" customFormat="1" ht="15" customHeight="1">
      <c r="B7" s="299"/>
      <c r="C7" s="298" t="s">
        <v>1144</v>
      </c>
      <c r="D7" s="298"/>
      <c r="E7" s="298"/>
      <c r="F7" s="298"/>
      <c r="G7" s="298"/>
      <c r="H7" s="298"/>
      <c r="I7" s="298"/>
      <c r="J7" s="298"/>
      <c r="K7" s="296"/>
    </row>
    <row r="8" s="1" customFormat="1" ht="12.75" customHeight="1">
      <c r="B8" s="299"/>
      <c r="C8" s="298"/>
      <c r="D8" s="298"/>
      <c r="E8" s="298"/>
      <c r="F8" s="298"/>
      <c r="G8" s="298"/>
      <c r="H8" s="298"/>
      <c r="I8" s="298"/>
      <c r="J8" s="298"/>
      <c r="K8" s="296"/>
    </row>
    <row r="9" s="1" customFormat="1" ht="15" customHeight="1">
      <c r="B9" s="299"/>
      <c r="C9" s="298" t="s">
        <v>1145</v>
      </c>
      <c r="D9" s="298"/>
      <c r="E9" s="298"/>
      <c r="F9" s="298"/>
      <c r="G9" s="298"/>
      <c r="H9" s="298"/>
      <c r="I9" s="298"/>
      <c r="J9" s="298"/>
      <c r="K9" s="296"/>
    </row>
    <row r="10" s="1" customFormat="1" ht="15" customHeight="1">
      <c r="B10" s="299"/>
      <c r="C10" s="298"/>
      <c r="D10" s="298" t="s">
        <v>1146</v>
      </c>
      <c r="E10" s="298"/>
      <c r="F10" s="298"/>
      <c r="G10" s="298"/>
      <c r="H10" s="298"/>
      <c r="I10" s="298"/>
      <c r="J10" s="298"/>
      <c r="K10" s="296"/>
    </row>
    <row r="11" s="1" customFormat="1" ht="15" customHeight="1">
      <c r="B11" s="299"/>
      <c r="C11" s="300"/>
      <c r="D11" s="298" t="s">
        <v>1147</v>
      </c>
      <c r="E11" s="298"/>
      <c r="F11" s="298"/>
      <c r="G11" s="298"/>
      <c r="H11" s="298"/>
      <c r="I11" s="298"/>
      <c r="J11" s="298"/>
      <c r="K11" s="296"/>
    </row>
    <row r="12" s="1" customFormat="1" ht="15" customHeight="1">
      <c r="B12" s="299"/>
      <c r="C12" s="300"/>
      <c r="D12" s="298"/>
      <c r="E12" s="298"/>
      <c r="F12" s="298"/>
      <c r="G12" s="298"/>
      <c r="H12" s="298"/>
      <c r="I12" s="298"/>
      <c r="J12" s="298"/>
      <c r="K12" s="296"/>
    </row>
    <row r="13" s="1" customFormat="1" ht="15" customHeight="1">
      <c r="B13" s="299"/>
      <c r="C13" s="300"/>
      <c r="D13" s="301" t="s">
        <v>1148</v>
      </c>
      <c r="E13" s="298"/>
      <c r="F13" s="298"/>
      <c r="G13" s="298"/>
      <c r="H13" s="298"/>
      <c r="I13" s="298"/>
      <c r="J13" s="298"/>
      <c r="K13" s="296"/>
    </row>
    <row r="14" s="1" customFormat="1" ht="12.75" customHeight="1">
      <c r="B14" s="299"/>
      <c r="C14" s="300"/>
      <c r="D14" s="300"/>
      <c r="E14" s="300"/>
      <c r="F14" s="300"/>
      <c r="G14" s="300"/>
      <c r="H14" s="300"/>
      <c r="I14" s="300"/>
      <c r="J14" s="300"/>
      <c r="K14" s="296"/>
    </row>
    <row r="15" s="1" customFormat="1" ht="15" customHeight="1">
      <c r="B15" s="299"/>
      <c r="C15" s="300"/>
      <c r="D15" s="298" t="s">
        <v>1149</v>
      </c>
      <c r="E15" s="298"/>
      <c r="F15" s="298"/>
      <c r="G15" s="298"/>
      <c r="H15" s="298"/>
      <c r="I15" s="298"/>
      <c r="J15" s="298"/>
      <c r="K15" s="296"/>
    </row>
    <row r="16" s="1" customFormat="1" ht="15" customHeight="1">
      <c r="B16" s="299"/>
      <c r="C16" s="300"/>
      <c r="D16" s="298" t="s">
        <v>1150</v>
      </c>
      <c r="E16" s="298"/>
      <c r="F16" s="298"/>
      <c r="G16" s="298"/>
      <c r="H16" s="298"/>
      <c r="I16" s="298"/>
      <c r="J16" s="298"/>
      <c r="K16" s="296"/>
    </row>
    <row r="17" s="1" customFormat="1" ht="15" customHeight="1">
      <c r="B17" s="299"/>
      <c r="C17" s="300"/>
      <c r="D17" s="298" t="s">
        <v>1151</v>
      </c>
      <c r="E17" s="298"/>
      <c r="F17" s="298"/>
      <c r="G17" s="298"/>
      <c r="H17" s="298"/>
      <c r="I17" s="298"/>
      <c r="J17" s="298"/>
      <c r="K17" s="296"/>
    </row>
    <row r="18" s="1" customFormat="1" ht="15" customHeight="1">
      <c r="B18" s="299"/>
      <c r="C18" s="300"/>
      <c r="D18" s="300"/>
      <c r="E18" s="302" t="s">
        <v>80</v>
      </c>
      <c r="F18" s="298" t="s">
        <v>1152</v>
      </c>
      <c r="G18" s="298"/>
      <c r="H18" s="298"/>
      <c r="I18" s="298"/>
      <c r="J18" s="298"/>
      <c r="K18" s="296"/>
    </row>
    <row r="19" s="1" customFormat="1" ht="15" customHeight="1">
      <c r="B19" s="299"/>
      <c r="C19" s="300"/>
      <c r="D19" s="300"/>
      <c r="E19" s="302" t="s">
        <v>1153</v>
      </c>
      <c r="F19" s="298" t="s">
        <v>1154</v>
      </c>
      <c r="G19" s="298"/>
      <c r="H19" s="298"/>
      <c r="I19" s="298"/>
      <c r="J19" s="298"/>
      <c r="K19" s="296"/>
    </row>
    <row r="20" s="1" customFormat="1" ht="15" customHeight="1">
      <c r="B20" s="299"/>
      <c r="C20" s="300"/>
      <c r="D20" s="300"/>
      <c r="E20" s="302" t="s">
        <v>1155</v>
      </c>
      <c r="F20" s="298" t="s">
        <v>1156</v>
      </c>
      <c r="G20" s="298"/>
      <c r="H20" s="298"/>
      <c r="I20" s="298"/>
      <c r="J20" s="298"/>
      <c r="K20" s="296"/>
    </row>
    <row r="21" s="1" customFormat="1" ht="15" customHeight="1">
      <c r="B21" s="299"/>
      <c r="C21" s="300"/>
      <c r="D21" s="300"/>
      <c r="E21" s="302" t="s">
        <v>1157</v>
      </c>
      <c r="F21" s="298" t="s">
        <v>1158</v>
      </c>
      <c r="G21" s="298"/>
      <c r="H21" s="298"/>
      <c r="I21" s="298"/>
      <c r="J21" s="298"/>
      <c r="K21" s="296"/>
    </row>
    <row r="22" s="1" customFormat="1" ht="15" customHeight="1">
      <c r="B22" s="299"/>
      <c r="C22" s="300"/>
      <c r="D22" s="300"/>
      <c r="E22" s="302" t="s">
        <v>1159</v>
      </c>
      <c r="F22" s="298" t="s">
        <v>1160</v>
      </c>
      <c r="G22" s="298"/>
      <c r="H22" s="298"/>
      <c r="I22" s="298"/>
      <c r="J22" s="298"/>
      <c r="K22" s="296"/>
    </row>
    <row r="23" s="1" customFormat="1" ht="15" customHeight="1">
      <c r="B23" s="299"/>
      <c r="C23" s="300"/>
      <c r="D23" s="300"/>
      <c r="E23" s="302" t="s">
        <v>1161</v>
      </c>
      <c r="F23" s="298" t="s">
        <v>1162</v>
      </c>
      <c r="G23" s="298"/>
      <c r="H23" s="298"/>
      <c r="I23" s="298"/>
      <c r="J23" s="298"/>
      <c r="K23" s="296"/>
    </row>
    <row r="24" s="1" customFormat="1" ht="12.75" customHeight="1">
      <c r="B24" s="299"/>
      <c r="C24" s="300"/>
      <c r="D24" s="300"/>
      <c r="E24" s="300"/>
      <c r="F24" s="300"/>
      <c r="G24" s="300"/>
      <c r="H24" s="300"/>
      <c r="I24" s="300"/>
      <c r="J24" s="300"/>
      <c r="K24" s="296"/>
    </row>
    <row r="25" s="1" customFormat="1" ht="15" customHeight="1">
      <c r="B25" s="299"/>
      <c r="C25" s="298" t="s">
        <v>1163</v>
      </c>
      <c r="D25" s="298"/>
      <c r="E25" s="298"/>
      <c r="F25" s="298"/>
      <c r="G25" s="298"/>
      <c r="H25" s="298"/>
      <c r="I25" s="298"/>
      <c r="J25" s="298"/>
      <c r="K25" s="296"/>
    </row>
    <row r="26" s="1" customFormat="1" ht="15" customHeight="1">
      <c r="B26" s="299"/>
      <c r="C26" s="298" t="s">
        <v>1164</v>
      </c>
      <c r="D26" s="298"/>
      <c r="E26" s="298"/>
      <c r="F26" s="298"/>
      <c r="G26" s="298"/>
      <c r="H26" s="298"/>
      <c r="I26" s="298"/>
      <c r="J26" s="298"/>
      <c r="K26" s="296"/>
    </row>
    <row r="27" s="1" customFormat="1" ht="15" customHeight="1">
      <c r="B27" s="299"/>
      <c r="C27" s="298"/>
      <c r="D27" s="298" t="s">
        <v>1165</v>
      </c>
      <c r="E27" s="298"/>
      <c r="F27" s="298"/>
      <c r="G27" s="298"/>
      <c r="H27" s="298"/>
      <c r="I27" s="298"/>
      <c r="J27" s="298"/>
      <c r="K27" s="296"/>
    </row>
    <row r="28" s="1" customFormat="1" ht="15" customHeight="1">
      <c r="B28" s="299"/>
      <c r="C28" s="300"/>
      <c r="D28" s="298" t="s">
        <v>1166</v>
      </c>
      <c r="E28" s="298"/>
      <c r="F28" s="298"/>
      <c r="G28" s="298"/>
      <c r="H28" s="298"/>
      <c r="I28" s="298"/>
      <c r="J28" s="298"/>
      <c r="K28" s="296"/>
    </row>
    <row r="29" s="1" customFormat="1" ht="12.75" customHeight="1">
      <c r="B29" s="299"/>
      <c r="C29" s="300"/>
      <c r="D29" s="300"/>
      <c r="E29" s="300"/>
      <c r="F29" s="300"/>
      <c r="G29" s="300"/>
      <c r="H29" s="300"/>
      <c r="I29" s="300"/>
      <c r="J29" s="300"/>
      <c r="K29" s="296"/>
    </row>
    <row r="30" s="1" customFormat="1" ht="15" customHeight="1">
      <c r="B30" s="299"/>
      <c r="C30" s="300"/>
      <c r="D30" s="298" t="s">
        <v>1167</v>
      </c>
      <c r="E30" s="298"/>
      <c r="F30" s="298"/>
      <c r="G30" s="298"/>
      <c r="H30" s="298"/>
      <c r="I30" s="298"/>
      <c r="J30" s="298"/>
      <c r="K30" s="296"/>
    </row>
    <row r="31" s="1" customFormat="1" ht="15" customHeight="1">
      <c r="B31" s="299"/>
      <c r="C31" s="300"/>
      <c r="D31" s="298" t="s">
        <v>1168</v>
      </c>
      <c r="E31" s="298"/>
      <c r="F31" s="298"/>
      <c r="G31" s="298"/>
      <c r="H31" s="298"/>
      <c r="I31" s="298"/>
      <c r="J31" s="298"/>
      <c r="K31" s="296"/>
    </row>
    <row r="32" s="1" customFormat="1" ht="12.75" customHeight="1">
      <c r="B32" s="299"/>
      <c r="C32" s="300"/>
      <c r="D32" s="300"/>
      <c r="E32" s="300"/>
      <c r="F32" s="300"/>
      <c r="G32" s="300"/>
      <c r="H32" s="300"/>
      <c r="I32" s="300"/>
      <c r="J32" s="300"/>
      <c r="K32" s="296"/>
    </row>
    <row r="33" s="1" customFormat="1" ht="15" customHeight="1">
      <c r="B33" s="299"/>
      <c r="C33" s="300"/>
      <c r="D33" s="298" t="s">
        <v>1169</v>
      </c>
      <c r="E33" s="298"/>
      <c r="F33" s="298"/>
      <c r="G33" s="298"/>
      <c r="H33" s="298"/>
      <c r="I33" s="298"/>
      <c r="J33" s="298"/>
      <c r="K33" s="296"/>
    </row>
    <row r="34" s="1" customFormat="1" ht="15" customHeight="1">
      <c r="B34" s="299"/>
      <c r="C34" s="300"/>
      <c r="D34" s="298" t="s">
        <v>1170</v>
      </c>
      <c r="E34" s="298"/>
      <c r="F34" s="298"/>
      <c r="G34" s="298"/>
      <c r="H34" s="298"/>
      <c r="I34" s="298"/>
      <c r="J34" s="298"/>
      <c r="K34" s="296"/>
    </row>
    <row r="35" s="1" customFormat="1" ht="15" customHeight="1">
      <c r="B35" s="299"/>
      <c r="C35" s="300"/>
      <c r="D35" s="298" t="s">
        <v>1171</v>
      </c>
      <c r="E35" s="298"/>
      <c r="F35" s="298"/>
      <c r="G35" s="298"/>
      <c r="H35" s="298"/>
      <c r="I35" s="298"/>
      <c r="J35" s="298"/>
      <c r="K35" s="296"/>
    </row>
    <row r="36" s="1" customFormat="1" ht="15" customHeight="1">
      <c r="B36" s="299"/>
      <c r="C36" s="300"/>
      <c r="D36" s="298"/>
      <c r="E36" s="301" t="s">
        <v>123</v>
      </c>
      <c r="F36" s="298"/>
      <c r="G36" s="298" t="s">
        <v>1172</v>
      </c>
      <c r="H36" s="298"/>
      <c r="I36" s="298"/>
      <c r="J36" s="298"/>
      <c r="K36" s="296"/>
    </row>
    <row r="37" s="1" customFormat="1" ht="30.75" customHeight="1">
      <c r="B37" s="299"/>
      <c r="C37" s="300"/>
      <c r="D37" s="298"/>
      <c r="E37" s="301" t="s">
        <v>1173</v>
      </c>
      <c r="F37" s="298"/>
      <c r="G37" s="298" t="s">
        <v>1174</v>
      </c>
      <c r="H37" s="298"/>
      <c r="I37" s="298"/>
      <c r="J37" s="298"/>
      <c r="K37" s="296"/>
    </row>
    <row r="38" s="1" customFormat="1" ht="15" customHeight="1">
      <c r="B38" s="299"/>
      <c r="C38" s="300"/>
      <c r="D38" s="298"/>
      <c r="E38" s="301" t="s">
        <v>54</v>
      </c>
      <c r="F38" s="298"/>
      <c r="G38" s="298" t="s">
        <v>1175</v>
      </c>
      <c r="H38" s="298"/>
      <c r="I38" s="298"/>
      <c r="J38" s="298"/>
      <c r="K38" s="296"/>
    </row>
    <row r="39" s="1" customFormat="1" ht="15" customHeight="1">
      <c r="B39" s="299"/>
      <c r="C39" s="300"/>
      <c r="D39" s="298"/>
      <c r="E39" s="301" t="s">
        <v>55</v>
      </c>
      <c r="F39" s="298"/>
      <c r="G39" s="298" t="s">
        <v>1176</v>
      </c>
      <c r="H39" s="298"/>
      <c r="I39" s="298"/>
      <c r="J39" s="298"/>
      <c r="K39" s="296"/>
    </row>
    <row r="40" s="1" customFormat="1" ht="15" customHeight="1">
      <c r="B40" s="299"/>
      <c r="C40" s="300"/>
      <c r="D40" s="298"/>
      <c r="E40" s="301" t="s">
        <v>124</v>
      </c>
      <c r="F40" s="298"/>
      <c r="G40" s="298" t="s">
        <v>1177</v>
      </c>
      <c r="H40" s="298"/>
      <c r="I40" s="298"/>
      <c r="J40" s="298"/>
      <c r="K40" s="296"/>
    </row>
    <row r="41" s="1" customFormat="1" ht="15" customHeight="1">
      <c r="B41" s="299"/>
      <c r="C41" s="300"/>
      <c r="D41" s="298"/>
      <c r="E41" s="301" t="s">
        <v>125</v>
      </c>
      <c r="F41" s="298"/>
      <c r="G41" s="298" t="s">
        <v>1178</v>
      </c>
      <c r="H41" s="298"/>
      <c r="I41" s="298"/>
      <c r="J41" s="298"/>
      <c r="K41" s="296"/>
    </row>
    <row r="42" s="1" customFormat="1" ht="15" customHeight="1">
      <c r="B42" s="299"/>
      <c r="C42" s="300"/>
      <c r="D42" s="298"/>
      <c r="E42" s="301" t="s">
        <v>1179</v>
      </c>
      <c r="F42" s="298"/>
      <c r="G42" s="298" t="s">
        <v>1180</v>
      </c>
      <c r="H42" s="298"/>
      <c r="I42" s="298"/>
      <c r="J42" s="298"/>
      <c r="K42" s="296"/>
    </row>
    <row r="43" s="1" customFormat="1" ht="15" customHeight="1">
      <c r="B43" s="299"/>
      <c r="C43" s="300"/>
      <c r="D43" s="298"/>
      <c r="E43" s="301"/>
      <c r="F43" s="298"/>
      <c r="G43" s="298" t="s">
        <v>1181</v>
      </c>
      <c r="H43" s="298"/>
      <c r="I43" s="298"/>
      <c r="J43" s="298"/>
      <c r="K43" s="296"/>
    </row>
    <row r="44" s="1" customFormat="1" ht="15" customHeight="1">
      <c r="B44" s="299"/>
      <c r="C44" s="300"/>
      <c r="D44" s="298"/>
      <c r="E44" s="301" t="s">
        <v>1182</v>
      </c>
      <c r="F44" s="298"/>
      <c r="G44" s="298" t="s">
        <v>1183</v>
      </c>
      <c r="H44" s="298"/>
      <c r="I44" s="298"/>
      <c r="J44" s="298"/>
      <c r="K44" s="296"/>
    </row>
    <row r="45" s="1" customFormat="1" ht="15" customHeight="1">
      <c r="B45" s="299"/>
      <c r="C45" s="300"/>
      <c r="D45" s="298"/>
      <c r="E45" s="301" t="s">
        <v>127</v>
      </c>
      <c r="F45" s="298"/>
      <c r="G45" s="298" t="s">
        <v>1184</v>
      </c>
      <c r="H45" s="298"/>
      <c r="I45" s="298"/>
      <c r="J45" s="298"/>
      <c r="K45" s="296"/>
    </row>
    <row r="46" s="1" customFormat="1" ht="12.75" customHeight="1">
      <c r="B46" s="299"/>
      <c r="C46" s="300"/>
      <c r="D46" s="298"/>
      <c r="E46" s="298"/>
      <c r="F46" s="298"/>
      <c r="G46" s="298"/>
      <c r="H46" s="298"/>
      <c r="I46" s="298"/>
      <c r="J46" s="298"/>
      <c r="K46" s="296"/>
    </row>
    <row r="47" s="1" customFormat="1" ht="15" customHeight="1">
      <c r="B47" s="299"/>
      <c r="C47" s="300"/>
      <c r="D47" s="298" t="s">
        <v>1185</v>
      </c>
      <c r="E47" s="298"/>
      <c r="F47" s="298"/>
      <c r="G47" s="298"/>
      <c r="H47" s="298"/>
      <c r="I47" s="298"/>
      <c r="J47" s="298"/>
      <c r="K47" s="296"/>
    </row>
    <row r="48" s="1" customFormat="1" ht="15" customHeight="1">
      <c r="B48" s="299"/>
      <c r="C48" s="300"/>
      <c r="D48" s="300"/>
      <c r="E48" s="298" t="s">
        <v>1186</v>
      </c>
      <c r="F48" s="298"/>
      <c r="G48" s="298"/>
      <c r="H48" s="298"/>
      <c r="I48" s="298"/>
      <c r="J48" s="298"/>
      <c r="K48" s="296"/>
    </row>
    <row r="49" s="1" customFormat="1" ht="15" customHeight="1">
      <c r="B49" s="299"/>
      <c r="C49" s="300"/>
      <c r="D49" s="300"/>
      <c r="E49" s="298" t="s">
        <v>1187</v>
      </c>
      <c r="F49" s="298"/>
      <c r="G49" s="298"/>
      <c r="H49" s="298"/>
      <c r="I49" s="298"/>
      <c r="J49" s="298"/>
      <c r="K49" s="296"/>
    </row>
    <row r="50" s="1" customFormat="1" ht="15" customHeight="1">
      <c r="B50" s="299"/>
      <c r="C50" s="300"/>
      <c r="D50" s="300"/>
      <c r="E50" s="298" t="s">
        <v>1188</v>
      </c>
      <c r="F50" s="298"/>
      <c r="G50" s="298"/>
      <c r="H50" s="298"/>
      <c r="I50" s="298"/>
      <c r="J50" s="298"/>
      <c r="K50" s="296"/>
    </row>
    <row r="51" s="1" customFormat="1" ht="15" customHeight="1">
      <c r="B51" s="299"/>
      <c r="C51" s="300"/>
      <c r="D51" s="298" t="s">
        <v>1189</v>
      </c>
      <c r="E51" s="298"/>
      <c r="F51" s="298"/>
      <c r="G51" s="298"/>
      <c r="H51" s="298"/>
      <c r="I51" s="298"/>
      <c r="J51" s="298"/>
      <c r="K51" s="296"/>
    </row>
    <row r="52" s="1" customFormat="1" ht="25.5" customHeight="1">
      <c r="B52" s="294"/>
      <c r="C52" s="295" t="s">
        <v>1190</v>
      </c>
      <c r="D52" s="295"/>
      <c r="E52" s="295"/>
      <c r="F52" s="295"/>
      <c r="G52" s="295"/>
      <c r="H52" s="295"/>
      <c r="I52" s="295"/>
      <c r="J52" s="295"/>
      <c r="K52" s="296"/>
    </row>
    <row r="53" s="1" customFormat="1" ht="5.25" customHeight="1">
      <c r="B53" s="294"/>
      <c r="C53" s="297"/>
      <c r="D53" s="297"/>
      <c r="E53" s="297"/>
      <c r="F53" s="297"/>
      <c r="G53" s="297"/>
      <c r="H53" s="297"/>
      <c r="I53" s="297"/>
      <c r="J53" s="297"/>
      <c r="K53" s="296"/>
    </row>
    <row r="54" s="1" customFormat="1" ht="15" customHeight="1">
      <c r="B54" s="294"/>
      <c r="C54" s="298" t="s">
        <v>1191</v>
      </c>
      <c r="D54" s="298"/>
      <c r="E54" s="298"/>
      <c r="F54" s="298"/>
      <c r="G54" s="298"/>
      <c r="H54" s="298"/>
      <c r="I54" s="298"/>
      <c r="J54" s="298"/>
      <c r="K54" s="296"/>
    </row>
    <row r="55" s="1" customFormat="1" ht="15" customHeight="1">
      <c r="B55" s="294"/>
      <c r="C55" s="298" t="s">
        <v>1192</v>
      </c>
      <c r="D55" s="298"/>
      <c r="E55" s="298"/>
      <c r="F55" s="298"/>
      <c r="G55" s="298"/>
      <c r="H55" s="298"/>
      <c r="I55" s="298"/>
      <c r="J55" s="298"/>
      <c r="K55" s="296"/>
    </row>
    <row r="56" s="1" customFormat="1" ht="12.75" customHeight="1">
      <c r="B56" s="294"/>
      <c r="C56" s="298"/>
      <c r="D56" s="298"/>
      <c r="E56" s="298"/>
      <c r="F56" s="298"/>
      <c r="G56" s="298"/>
      <c r="H56" s="298"/>
      <c r="I56" s="298"/>
      <c r="J56" s="298"/>
      <c r="K56" s="296"/>
    </row>
    <row r="57" s="1" customFormat="1" ht="15" customHeight="1">
      <c r="B57" s="294"/>
      <c r="C57" s="298" t="s">
        <v>1193</v>
      </c>
      <c r="D57" s="298"/>
      <c r="E57" s="298"/>
      <c r="F57" s="298"/>
      <c r="G57" s="298"/>
      <c r="H57" s="298"/>
      <c r="I57" s="298"/>
      <c r="J57" s="298"/>
      <c r="K57" s="296"/>
    </row>
    <row r="58" s="1" customFormat="1" ht="15" customHeight="1">
      <c r="B58" s="294"/>
      <c r="C58" s="300"/>
      <c r="D58" s="298" t="s">
        <v>1194</v>
      </c>
      <c r="E58" s="298"/>
      <c r="F58" s="298"/>
      <c r="G58" s="298"/>
      <c r="H58" s="298"/>
      <c r="I58" s="298"/>
      <c r="J58" s="298"/>
      <c r="K58" s="296"/>
    </row>
    <row r="59" s="1" customFormat="1" ht="15" customHeight="1">
      <c r="B59" s="294"/>
      <c r="C59" s="300"/>
      <c r="D59" s="298" t="s">
        <v>1195</v>
      </c>
      <c r="E59" s="298"/>
      <c r="F59" s="298"/>
      <c r="G59" s="298"/>
      <c r="H59" s="298"/>
      <c r="I59" s="298"/>
      <c r="J59" s="298"/>
      <c r="K59" s="296"/>
    </row>
    <row r="60" s="1" customFormat="1" ht="15" customHeight="1">
      <c r="B60" s="294"/>
      <c r="C60" s="300"/>
      <c r="D60" s="298" t="s">
        <v>1196</v>
      </c>
      <c r="E60" s="298"/>
      <c r="F60" s="298"/>
      <c r="G60" s="298"/>
      <c r="H60" s="298"/>
      <c r="I60" s="298"/>
      <c r="J60" s="298"/>
      <c r="K60" s="296"/>
    </row>
    <row r="61" s="1" customFormat="1" ht="15" customHeight="1">
      <c r="B61" s="294"/>
      <c r="C61" s="300"/>
      <c r="D61" s="298" t="s">
        <v>1197</v>
      </c>
      <c r="E61" s="298"/>
      <c r="F61" s="298"/>
      <c r="G61" s="298"/>
      <c r="H61" s="298"/>
      <c r="I61" s="298"/>
      <c r="J61" s="298"/>
      <c r="K61" s="296"/>
    </row>
    <row r="62" s="1" customFormat="1" ht="15" customHeight="1">
      <c r="B62" s="294"/>
      <c r="C62" s="300"/>
      <c r="D62" s="303" t="s">
        <v>1198</v>
      </c>
      <c r="E62" s="303"/>
      <c r="F62" s="303"/>
      <c r="G62" s="303"/>
      <c r="H62" s="303"/>
      <c r="I62" s="303"/>
      <c r="J62" s="303"/>
      <c r="K62" s="296"/>
    </row>
    <row r="63" s="1" customFormat="1" ht="15" customHeight="1">
      <c r="B63" s="294"/>
      <c r="C63" s="300"/>
      <c r="D63" s="298" t="s">
        <v>1199</v>
      </c>
      <c r="E63" s="298"/>
      <c r="F63" s="298"/>
      <c r="G63" s="298"/>
      <c r="H63" s="298"/>
      <c r="I63" s="298"/>
      <c r="J63" s="298"/>
      <c r="K63" s="296"/>
    </row>
    <row r="64" s="1" customFormat="1" ht="12.75" customHeight="1">
      <c r="B64" s="294"/>
      <c r="C64" s="300"/>
      <c r="D64" s="300"/>
      <c r="E64" s="304"/>
      <c r="F64" s="300"/>
      <c r="G64" s="300"/>
      <c r="H64" s="300"/>
      <c r="I64" s="300"/>
      <c r="J64" s="300"/>
      <c r="K64" s="296"/>
    </row>
    <row r="65" s="1" customFormat="1" ht="15" customHeight="1">
      <c r="B65" s="294"/>
      <c r="C65" s="300"/>
      <c r="D65" s="298" t="s">
        <v>1200</v>
      </c>
      <c r="E65" s="298"/>
      <c r="F65" s="298"/>
      <c r="G65" s="298"/>
      <c r="H65" s="298"/>
      <c r="I65" s="298"/>
      <c r="J65" s="298"/>
      <c r="K65" s="296"/>
    </row>
    <row r="66" s="1" customFormat="1" ht="15" customHeight="1">
      <c r="B66" s="294"/>
      <c r="C66" s="300"/>
      <c r="D66" s="303" t="s">
        <v>1201</v>
      </c>
      <c r="E66" s="303"/>
      <c r="F66" s="303"/>
      <c r="G66" s="303"/>
      <c r="H66" s="303"/>
      <c r="I66" s="303"/>
      <c r="J66" s="303"/>
      <c r="K66" s="296"/>
    </row>
    <row r="67" s="1" customFormat="1" ht="15" customHeight="1">
      <c r="B67" s="294"/>
      <c r="C67" s="300"/>
      <c r="D67" s="298" t="s">
        <v>1202</v>
      </c>
      <c r="E67" s="298"/>
      <c r="F67" s="298"/>
      <c r="G67" s="298"/>
      <c r="H67" s="298"/>
      <c r="I67" s="298"/>
      <c r="J67" s="298"/>
      <c r="K67" s="296"/>
    </row>
    <row r="68" s="1" customFormat="1" ht="15" customHeight="1">
      <c r="B68" s="294"/>
      <c r="C68" s="300"/>
      <c r="D68" s="298" t="s">
        <v>1203</v>
      </c>
      <c r="E68" s="298"/>
      <c r="F68" s="298"/>
      <c r="G68" s="298"/>
      <c r="H68" s="298"/>
      <c r="I68" s="298"/>
      <c r="J68" s="298"/>
      <c r="K68" s="296"/>
    </row>
    <row r="69" s="1" customFormat="1" ht="15" customHeight="1">
      <c r="B69" s="294"/>
      <c r="C69" s="300"/>
      <c r="D69" s="298" t="s">
        <v>1204</v>
      </c>
      <c r="E69" s="298"/>
      <c r="F69" s="298"/>
      <c r="G69" s="298"/>
      <c r="H69" s="298"/>
      <c r="I69" s="298"/>
      <c r="J69" s="298"/>
      <c r="K69" s="296"/>
    </row>
    <row r="70" s="1" customFormat="1" ht="15" customHeight="1">
      <c r="B70" s="294"/>
      <c r="C70" s="300"/>
      <c r="D70" s="298" t="s">
        <v>1205</v>
      </c>
      <c r="E70" s="298"/>
      <c r="F70" s="298"/>
      <c r="G70" s="298"/>
      <c r="H70" s="298"/>
      <c r="I70" s="298"/>
      <c r="J70" s="298"/>
      <c r="K70" s="296"/>
    </row>
    <row r="71" s="1" customFormat="1" ht="12.75" customHeight="1">
      <c r="B71" s="305"/>
      <c r="C71" s="306"/>
      <c r="D71" s="306"/>
      <c r="E71" s="306"/>
      <c r="F71" s="306"/>
      <c r="G71" s="306"/>
      <c r="H71" s="306"/>
      <c r="I71" s="306"/>
      <c r="J71" s="306"/>
      <c r="K71" s="307"/>
    </row>
    <row r="72" s="1" customFormat="1" ht="18.75" customHeight="1">
      <c r="B72" s="308"/>
      <c r="C72" s="308"/>
      <c r="D72" s="308"/>
      <c r="E72" s="308"/>
      <c r="F72" s="308"/>
      <c r="G72" s="308"/>
      <c r="H72" s="308"/>
      <c r="I72" s="308"/>
      <c r="J72" s="308"/>
      <c r="K72" s="309"/>
    </row>
    <row r="73" s="1" customFormat="1" ht="18.75" customHeight="1">
      <c r="B73" s="309"/>
      <c r="C73" s="309"/>
      <c r="D73" s="309"/>
      <c r="E73" s="309"/>
      <c r="F73" s="309"/>
      <c r="G73" s="309"/>
      <c r="H73" s="309"/>
      <c r="I73" s="309"/>
      <c r="J73" s="309"/>
      <c r="K73" s="309"/>
    </row>
    <row r="74" s="1" customFormat="1" ht="7.5" customHeight="1">
      <c r="B74" s="310"/>
      <c r="C74" s="311"/>
      <c r="D74" s="311"/>
      <c r="E74" s="311"/>
      <c r="F74" s="311"/>
      <c r="G74" s="311"/>
      <c r="H74" s="311"/>
      <c r="I74" s="311"/>
      <c r="J74" s="311"/>
      <c r="K74" s="312"/>
    </row>
    <row r="75" s="1" customFormat="1" ht="45" customHeight="1">
      <c r="B75" s="313"/>
      <c r="C75" s="314" t="s">
        <v>1206</v>
      </c>
      <c r="D75" s="314"/>
      <c r="E75" s="314"/>
      <c r="F75" s="314"/>
      <c r="G75" s="314"/>
      <c r="H75" s="314"/>
      <c r="I75" s="314"/>
      <c r="J75" s="314"/>
      <c r="K75" s="315"/>
    </row>
    <row r="76" s="1" customFormat="1" ht="17.25" customHeight="1">
      <c r="B76" s="313"/>
      <c r="C76" s="316" t="s">
        <v>1207</v>
      </c>
      <c r="D76" s="316"/>
      <c r="E76" s="316"/>
      <c r="F76" s="316" t="s">
        <v>1208</v>
      </c>
      <c r="G76" s="317"/>
      <c r="H76" s="316" t="s">
        <v>55</v>
      </c>
      <c r="I76" s="316" t="s">
        <v>58</v>
      </c>
      <c r="J76" s="316" t="s">
        <v>1209</v>
      </c>
      <c r="K76" s="315"/>
    </row>
    <row r="77" s="1" customFormat="1" ht="17.25" customHeight="1">
      <c r="B77" s="313"/>
      <c r="C77" s="318" t="s">
        <v>1210</v>
      </c>
      <c r="D77" s="318"/>
      <c r="E77" s="318"/>
      <c r="F77" s="319" t="s">
        <v>1211</v>
      </c>
      <c r="G77" s="320"/>
      <c r="H77" s="318"/>
      <c r="I77" s="318"/>
      <c r="J77" s="318" t="s">
        <v>1212</v>
      </c>
      <c r="K77" s="315"/>
    </row>
    <row r="78" s="1" customFormat="1" ht="5.25" customHeight="1">
      <c r="B78" s="313"/>
      <c r="C78" s="321"/>
      <c r="D78" s="321"/>
      <c r="E78" s="321"/>
      <c r="F78" s="321"/>
      <c r="G78" s="322"/>
      <c r="H78" s="321"/>
      <c r="I78" s="321"/>
      <c r="J78" s="321"/>
      <c r="K78" s="315"/>
    </row>
    <row r="79" s="1" customFormat="1" ht="15" customHeight="1">
      <c r="B79" s="313"/>
      <c r="C79" s="301" t="s">
        <v>54</v>
      </c>
      <c r="D79" s="321"/>
      <c r="E79" s="321"/>
      <c r="F79" s="323" t="s">
        <v>1213</v>
      </c>
      <c r="G79" s="322"/>
      <c r="H79" s="301" t="s">
        <v>1214</v>
      </c>
      <c r="I79" s="301" t="s">
        <v>1215</v>
      </c>
      <c r="J79" s="301">
        <v>20</v>
      </c>
      <c r="K79" s="315"/>
    </row>
    <row r="80" s="1" customFormat="1" ht="15" customHeight="1">
      <c r="B80" s="313"/>
      <c r="C80" s="301" t="s">
        <v>1216</v>
      </c>
      <c r="D80" s="301"/>
      <c r="E80" s="301"/>
      <c r="F80" s="323" t="s">
        <v>1213</v>
      </c>
      <c r="G80" s="322"/>
      <c r="H80" s="301" t="s">
        <v>1217</v>
      </c>
      <c r="I80" s="301" t="s">
        <v>1215</v>
      </c>
      <c r="J80" s="301">
        <v>120</v>
      </c>
      <c r="K80" s="315"/>
    </row>
    <row r="81" s="1" customFormat="1" ht="15" customHeight="1">
      <c r="B81" s="324"/>
      <c r="C81" s="301" t="s">
        <v>1218</v>
      </c>
      <c r="D81" s="301"/>
      <c r="E81" s="301"/>
      <c r="F81" s="323" t="s">
        <v>1219</v>
      </c>
      <c r="G81" s="322"/>
      <c r="H81" s="301" t="s">
        <v>1220</v>
      </c>
      <c r="I81" s="301" t="s">
        <v>1215</v>
      </c>
      <c r="J81" s="301">
        <v>50</v>
      </c>
      <c r="K81" s="315"/>
    </row>
    <row r="82" s="1" customFormat="1" ht="15" customHeight="1">
      <c r="B82" s="324"/>
      <c r="C82" s="301" t="s">
        <v>1221</v>
      </c>
      <c r="D82" s="301"/>
      <c r="E82" s="301"/>
      <c r="F82" s="323" t="s">
        <v>1213</v>
      </c>
      <c r="G82" s="322"/>
      <c r="H82" s="301" t="s">
        <v>1222</v>
      </c>
      <c r="I82" s="301" t="s">
        <v>1223</v>
      </c>
      <c r="J82" s="301"/>
      <c r="K82" s="315"/>
    </row>
    <row r="83" s="1" customFormat="1" ht="15" customHeight="1">
      <c r="B83" s="324"/>
      <c r="C83" s="325" t="s">
        <v>1224</v>
      </c>
      <c r="D83" s="325"/>
      <c r="E83" s="325"/>
      <c r="F83" s="326" t="s">
        <v>1219</v>
      </c>
      <c r="G83" s="325"/>
      <c r="H83" s="325" t="s">
        <v>1225</v>
      </c>
      <c r="I83" s="325" t="s">
        <v>1215</v>
      </c>
      <c r="J83" s="325">
        <v>15</v>
      </c>
      <c r="K83" s="315"/>
    </row>
    <row r="84" s="1" customFormat="1" ht="15" customHeight="1">
      <c r="B84" s="324"/>
      <c r="C84" s="325" t="s">
        <v>1226</v>
      </c>
      <c r="D84" s="325"/>
      <c r="E84" s="325"/>
      <c r="F84" s="326" t="s">
        <v>1219</v>
      </c>
      <c r="G84" s="325"/>
      <c r="H84" s="325" t="s">
        <v>1227</v>
      </c>
      <c r="I84" s="325" t="s">
        <v>1215</v>
      </c>
      <c r="J84" s="325">
        <v>15</v>
      </c>
      <c r="K84" s="315"/>
    </row>
    <row r="85" s="1" customFormat="1" ht="15" customHeight="1">
      <c r="B85" s="324"/>
      <c r="C85" s="325" t="s">
        <v>1228</v>
      </c>
      <c r="D85" s="325"/>
      <c r="E85" s="325"/>
      <c r="F85" s="326" t="s">
        <v>1219</v>
      </c>
      <c r="G85" s="325"/>
      <c r="H85" s="325" t="s">
        <v>1229</v>
      </c>
      <c r="I85" s="325" t="s">
        <v>1215</v>
      </c>
      <c r="J85" s="325">
        <v>20</v>
      </c>
      <c r="K85" s="315"/>
    </row>
    <row r="86" s="1" customFormat="1" ht="15" customHeight="1">
      <c r="B86" s="324"/>
      <c r="C86" s="325" t="s">
        <v>1230</v>
      </c>
      <c r="D86" s="325"/>
      <c r="E86" s="325"/>
      <c r="F86" s="326" t="s">
        <v>1219</v>
      </c>
      <c r="G86" s="325"/>
      <c r="H86" s="325" t="s">
        <v>1231</v>
      </c>
      <c r="I86" s="325" t="s">
        <v>1215</v>
      </c>
      <c r="J86" s="325">
        <v>20</v>
      </c>
      <c r="K86" s="315"/>
    </row>
    <row r="87" s="1" customFormat="1" ht="15" customHeight="1">
      <c r="B87" s="324"/>
      <c r="C87" s="301" t="s">
        <v>1232</v>
      </c>
      <c r="D87" s="301"/>
      <c r="E87" s="301"/>
      <c r="F87" s="323" t="s">
        <v>1219</v>
      </c>
      <c r="G87" s="322"/>
      <c r="H87" s="301" t="s">
        <v>1233</v>
      </c>
      <c r="I87" s="301" t="s">
        <v>1215</v>
      </c>
      <c r="J87" s="301">
        <v>50</v>
      </c>
      <c r="K87" s="315"/>
    </row>
    <row r="88" s="1" customFormat="1" ht="15" customHeight="1">
      <c r="B88" s="324"/>
      <c r="C88" s="301" t="s">
        <v>1234</v>
      </c>
      <c r="D88" s="301"/>
      <c r="E88" s="301"/>
      <c r="F88" s="323" t="s">
        <v>1219</v>
      </c>
      <c r="G88" s="322"/>
      <c r="H88" s="301" t="s">
        <v>1235</v>
      </c>
      <c r="I88" s="301" t="s">
        <v>1215</v>
      </c>
      <c r="J88" s="301">
        <v>20</v>
      </c>
      <c r="K88" s="315"/>
    </row>
    <row r="89" s="1" customFormat="1" ht="15" customHeight="1">
      <c r="B89" s="324"/>
      <c r="C89" s="301" t="s">
        <v>1236</v>
      </c>
      <c r="D89" s="301"/>
      <c r="E89" s="301"/>
      <c r="F89" s="323" t="s">
        <v>1219</v>
      </c>
      <c r="G89" s="322"/>
      <c r="H89" s="301" t="s">
        <v>1237</v>
      </c>
      <c r="I89" s="301" t="s">
        <v>1215</v>
      </c>
      <c r="J89" s="301">
        <v>20</v>
      </c>
      <c r="K89" s="315"/>
    </row>
    <row r="90" s="1" customFormat="1" ht="15" customHeight="1">
      <c r="B90" s="324"/>
      <c r="C90" s="301" t="s">
        <v>1238</v>
      </c>
      <c r="D90" s="301"/>
      <c r="E90" s="301"/>
      <c r="F90" s="323" t="s">
        <v>1219</v>
      </c>
      <c r="G90" s="322"/>
      <c r="H90" s="301" t="s">
        <v>1239</v>
      </c>
      <c r="I90" s="301" t="s">
        <v>1215</v>
      </c>
      <c r="J90" s="301">
        <v>50</v>
      </c>
      <c r="K90" s="315"/>
    </row>
    <row r="91" s="1" customFormat="1" ht="15" customHeight="1">
      <c r="B91" s="324"/>
      <c r="C91" s="301" t="s">
        <v>1240</v>
      </c>
      <c r="D91" s="301"/>
      <c r="E91" s="301"/>
      <c r="F91" s="323" t="s">
        <v>1219</v>
      </c>
      <c r="G91" s="322"/>
      <c r="H91" s="301" t="s">
        <v>1240</v>
      </c>
      <c r="I91" s="301" t="s">
        <v>1215</v>
      </c>
      <c r="J91" s="301">
        <v>50</v>
      </c>
      <c r="K91" s="315"/>
    </row>
    <row r="92" s="1" customFormat="1" ht="15" customHeight="1">
      <c r="B92" s="324"/>
      <c r="C92" s="301" t="s">
        <v>1241</v>
      </c>
      <c r="D92" s="301"/>
      <c r="E92" s="301"/>
      <c r="F92" s="323" t="s">
        <v>1219</v>
      </c>
      <c r="G92" s="322"/>
      <c r="H92" s="301" t="s">
        <v>1242</v>
      </c>
      <c r="I92" s="301" t="s">
        <v>1215</v>
      </c>
      <c r="J92" s="301">
        <v>255</v>
      </c>
      <c r="K92" s="315"/>
    </row>
    <row r="93" s="1" customFormat="1" ht="15" customHeight="1">
      <c r="B93" s="324"/>
      <c r="C93" s="301" t="s">
        <v>1243</v>
      </c>
      <c r="D93" s="301"/>
      <c r="E93" s="301"/>
      <c r="F93" s="323" t="s">
        <v>1213</v>
      </c>
      <c r="G93" s="322"/>
      <c r="H93" s="301" t="s">
        <v>1244</v>
      </c>
      <c r="I93" s="301" t="s">
        <v>1245</v>
      </c>
      <c r="J93" s="301"/>
      <c r="K93" s="315"/>
    </row>
    <row r="94" s="1" customFormat="1" ht="15" customHeight="1">
      <c r="B94" s="324"/>
      <c r="C94" s="301" t="s">
        <v>1246</v>
      </c>
      <c r="D94" s="301"/>
      <c r="E94" s="301"/>
      <c r="F94" s="323" t="s">
        <v>1213</v>
      </c>
      <c r="G94" s="322"/>
      <c r="H94" s="301" t="s">
        <v>1247</v>
      </c>
      <c r="I94" s="301" t="s">
        <v>1248</v>
      </c>
      <c r="J94" s="301"/>
      <c r="K94" s="315"/>
    </row>
    <row r="95" s="1" customFormat="1" ht="15" customHeight="1">
      <c r="B95" s="324"/>
      <c r="C95" s="301" t="s">
        <v>1249</v>
      </c>
      <c r="D95" s="301"/>
      <c r="E95" s="301"/>
      <c r="F95" s="323" t="s">
        <v>1213</v>
      </c>
      <c r="G95" s="322"/>
      <c r="H95" s="301" t="s">
        <v>1249</v>
      </c>
      <c r="I95" s="301" t="s">
        <v>1248</v>
      </c>
      <c r="J95" s="301"/>
      <c r="K95" s="315"/>
    </row>
    <row r="96" s="1" customFormat="1" ht="15" customHeight="1">
      <c r="B96" s="324"/>
      <c r="C96" s="301" t="s">
        <v>39</v>
      </c>
      <c r="D96" s="301"/>
      <c r="E96" s="301"/>
      <c r="F96" s="323" t="s">
        <v>1213</v>
      </c>
      <c r="G96" s="322"/>
      <c r="H96" s="301" t="s">
        <v>1250</v>
      </c>
      <c r="I96" s="301" t="s">
        <v>1248</v>
      </c>
      <c r="J96" s="301"/>
      <c r="K96" s="315"/>
    </row>
    <row r="97" s="1" customFormat="1" ht="15" customHeight="1">
      <c r="B97" s="324"/>
      <c r="C97" s="301" t="s">
        <v>49</v>
      </c>
      <c r="D97" s="301"/>
      <c r="E97" s="301"/>
      <c r="F97" s="323" t="s">
        <v>1213</v>
      </c>
      <c r="G97" s="322"/>
      <c r="H97" s="301" t="s">
        <v>1251</v>
      </c>
      <c r="I97" s="301" t="s">
        <v>1248</v>
      </c>
      <c r="J97" s="301"/>
      <c r="K97" s="315"/>
    </row>
    <row r="98" s="1" customFormat="1" ht="15" customHeight="1">
      <c r="B98" s="327"/>
      <c r="C98" s="328"/>
      <c r="D98" s="328"/>
      <c r="E98" s="328"/>
      <c r="F98" s="328"/>
      <c r="G98" s="328"/>
      <c r="H98" s="328"/>
      <c r="I98" s="328"/>
      <c r="J98" s="328"/>
      <c r="K98" s="329"/>
    </row>
    <row r="99" s="1" customFormat="1" ht="18.75" customHeight="1">
      <c r="B99" s="330"/>
      <c r="C99" s="331"/>
      <c r="D99" s="331"/>
      <c r="E99" s="331"/>
      <c r="F99" s="331"/>
      <c r="G99" s="331"/>
      <c r="H99" s="331"/>
      <c r="I99" s="331"/>
      <c r="J99" s="331"/>
      <c r="K99" s="330"/>
    </row>
    <row r="100" s="1" customFormat="1" ht="18.75" customHeight="1">
      <c r="B100" s="309"/>
      <c r="C100" s="309"/>
      <c r="D100" s="309"/>
      <c r="E100" s="309"/>
      <c r="F100" s="309"/>
      <c r="G100" s="309"/>
      <c r="H100" s="309"/>
      <c r="I100" s="309"/>
      <c r="J100" s="309"/>
      <c r="K100" s="309"/>
    </row>
    <row r="101" s="1" customFormat="1" ht="7.5" customHeight="1">
      <c r="B101" s="310"/>
      <c r="C101" s="311"/>
      <c r="D101" s="311"/>
      <c r="E101" s="311"/>
      <c r="F101" s="311"/>
      <c r="G101" s="311"/>
      <c r="H101" s="311"/>
      <c r="I101" s="311"/>
      <c r="J101" s="311"/>
      <c r="K101" s="312"/>
    </row>
    <row r="102" s="1" customFormat="1" ht="45" customHeight="1">
      <c r="B102" s="313"/>
      <c r="C102" s="314" t="s">
        <v>1252</v>
      </c>
      <c r="D102" s="314"/>
      <c r="E102" s="314"/>
      <c r="F102" s="314"/>
      <c r="G102" s="314"/>
      <c r="H102" s="314"/>
      <c r="I102" s="314"/>
      <c r="J102" s="314"/>
      <c r="K102" s="315"/>
    </row>
    <row r="103" s="1" customFormat="1" ht="17.25" customHeight="1">
      <c r="B103" s="313"/>
      <c r="C103" s="316" t="s">
        <v>1207</v>
      </c>
      <c r="D103" s="316"/>
      <c r="E103" s="316"/>
      <c r="F103" s="316" t="s">
        <v>1208</v>
      </c>
      <c r="G103" s="317"/>
      <c r="H103" s="316" t="s">
        <v>55</v>
      </c>
      <c r="I103" s="316" t="s">
        <v>58</v>
      </c>
      <c r="J103" s="316" t="s">
        <v>1209</v>
      </c>
      <c r="K103" s="315"/>
    </row>
    <row r="104" s="1" customFormat="1" ht="17.25" customHeight="1">
      <c r="B104" s="313"/>
      <c r="C104" s="318" t="s">
        <v>1210</v>
      </c>
      <c r="D104" s="318"/>
      <c r="E104" s="318"/>
      <c r="F104" s="319" t="s">
        <v>1211</v>
      </c>
      <c r="G104" s="320"/>
      <c r="H104" s="318"/>
      <c r="I104" s="318"/>
      <c r="J104" s="318" t="s">
        <v>1212</v>
      </c>
      <c r="K104" s="315"/>
    </row>
    <row r="105" s="1" customFormat="1" ht="5.25" customHeight="1">
      <c r="B105" s="313"/>
      <c r="C105" s="316"/>
      <c r="D105" s="316"/>
      <c r="E105" s="316"/>
      <c r="F105" s="316"/>
      <c r="G105" s="332"/>
      <c r="H105" s="316"/>
      <c r="I105" s="316"/>
      <c r="J105" s="316"/>
      <c r="K105" s="315"/>
    </row>
    <row r="106" s="1" customFormat="1" ht="15" customHeight="1">
      <c r="B106" s="313"/>
      <c r="C106" s="301" t="s">
        <v>54</v>
      </c>
      <c r="D106" s="321"/>
      <c r="E106" s="321"/>
      <c r="F106" s="323" t="s">
        <v>1213</v>
      </c>
      <c r="G106" s="332"/>
      <c r="H106" s="301" t="s">
        <v>1253</v>
      </c>
      <c r="I106" s="301" t="s">
        <v>1215</v>
      </c>
      <c r="J106" s="301">
        <v>20</v>
      </c>
      <c r="K106" s="315"/>
    </row>
    <row r="107" s="1" customFormat="1" ht="15" customHeight="1">
      <c r="B107" s="313"/>
      <c r="C107" s="301" t="s">
        <v>1216</v>
      </c>
      <c r="D107" s="301"/>
      <c r="E107" s="301"/>
      <c r="F107" s="323" t="s">
        <v>1213</v>
      </c>
      <c r="G107" s="301"/>
      <c r="H107" s="301" t="s">
        <v>1253</v>
      </c>
      <c r="I107" s="301" t="s">
        <v>1215</v>
      </c>
      <c r="J107" s="301">
        <v>120</v>
      </c>
      <c r="K107" s="315"/>
    </row>
    <row r="108" s="1" customFormat="1" ht="15" customHeight="1">
      <c r="B108" s="324"/>
      <c r="C108" s="301" t="s">
        <v>1218</v>
      </c>
      <c r="D108" s="301"/>
      <c r="E108" s="301"/>
      <c r="F108" s="323" t="s">
        <v>1219</v>
      </c>
      <c r="G108" s="301"/>
      <c r="H108" s="301" t="s">
        <v>1253</v>
      </c>
      <c r="I108" s="301" t="s">
        <v>1215</v>
      </c>
      <c r="J108" s="301">
        <v>50</v>
      </c>
      <c r="K108" s="315"/>
    </row>
    <row r="109" s="1" customFormat="1" ht="15" customHeight="1">
      <c r="B109" s="324"/>
      <c r="C109" s="301" t="s">
        <v>1221</v>
      </c>
      <c r="D109" s="301"/>
      <c r="E109" s="301"/>
      <c r="F109" s="323" t="s">
        <v>1213</v>
      </c>
      <c r="G109" s="301"/>
      <c r="H109" s="301" t="s">
        <v>1253</v>
      </c>
      <c r="I109" s="301" t="s">
        <v>1223</v>
      </c>
      <c r="J109" s="301"/>
      <c r="K109" s="315"/>
    </row>
    <row r="110" s="1" customFormat="1" ht="15" customHeight="1">
      <c r="B110" s="324"/>
      <c r="C110" s="301" t="s">
        <v>1232</v>
      </c>
      <c r="D110" s="301"/>
      <c r="E110" s="301"/>
      <c r="F110" s="323" t="s">
        <v>1219</v>
      </c>
      <c r="G110" s="301"/>
      <c r="H110" s="301" t="s">
        <v>1253</v>
      </c>
      <c r="I110" s="301" t="s">
        <v>1215</v>
      </c>
      <c r="J110" s="301">
        <v>50</v>
      </c>
      <c r="K110" s="315"/>
    </row>
    <row r="111" s="1" customFormat="1" ht="15" customHeight="1">
      <c r="B111" s="324"/>
      <c r="C111" s="301" t="s">
        <v>1240</v>
      </c>
      <c r="D111" s="301"/>
      <c r="E111" s="301"/>
      <c r="F111" s="323" t="s">
        <v>1219</v>
      </c>
      <c r="G111" s="301"/>
      <c r="H111" s="301" t="s">
        <v>1253</v>
      </c>
      <c r="I111" s="301" t="s">
        <v>1215</v>
      </c>
      <c r="J111" s="301">
        <v>50</v>
      </c>
      <c r="K111" s="315"/>
    </row>
    <row r="112" s="1" customFormat="1" ht="15" customHeight="1">
      <c r="B112" s="324"/>
      <c r="C112" s="301" t="s">
        <v>1238</v>
      </c>
      <c r="D112" s="301"/>
      <c r="E112" s="301"/>
      <c r="F112" s="323" t="s">
        <v>1219</v>
      </c>
      <c r="G112" s="301"/>
      <c r="H112" s="301" t="s">
        <v>1253</v>
      </c>
      <c r="I112" s="301" t="s">
        <v>1215</v>
      </c>
      <c r="J112" s="301">
        <v>50</v>
      </c>
      <c r="K112" s="315"/>
    </row>
    <row r="113" s="1" customFormat="1" ht="15" customHeight="1">
      <c r="B113" s="324"/>
      <c r="C113" s="301" t="s">
        <v>54</v>
      </c>
      <c r="D113" s="301"/>
      <c r="E113" s="301"/>
      <c r="F113" s="323" t="s">
        <v>1213</v>
      </c>
      <c r="G113" s="301"/>
      <c r="H113" s="301" t="s">
        <v>1254</v>
      </c>
      <c r="I113" s="301" t="s">
        <v>1215</v>
      </c>
      <c r="J113" s="301">
        <v>20</v>
      </c>
      <c r="K113" s="315"/>
    </row>
    <row r="114" s="1" customFormat="1" ht="15" customHeight="1">
      <c r="B114" s="324"/>
      <c r="C114" s="301" t="s">
        <v>1255</v>
      </c>
      <c r="D114" s="301"/>
      <c r="E114" s="301"/>
      <c r="F114" s="323" t="s">
        <v>1213</v>
      </c>
      <c r="G114" s="301"/>
      <c r="H114" s="301" t="s">
        <v>1256</v>
      </c>
      <c r="I114" s="301" t="s">
        <v>1215</v>
      </c>
      <c r="J114" s="301">
        <v>120</v>
      </c>
      <c r="K114" s="315"/>
    </row>
    <row r="115" s="1" customFormat="1" ht="15" customHeight="1">
      <c r="B115" s="324"/>
      <c r="C115" s="301" t="s">
        <v>39</v>
      </c>
      <c r="D115" s="301"/>
      <c r="E115" s="301"/>
      <c r="F115" s="323" t="s">
        <v>1213</v>
      </c>
      <c r="G115" s="301"/>
      <c r="H115" s="301" t="s">
        <v>1257</v>
      </c>
      <c r="I115" s="301" t="s">
        <v>1248</v>
      </c>
      <c r="J115" s="301"/>
      <c r="K115" s="315"/>
    </row>
    <row r="116" s="1" customFormat="1" ht="15" customHeight="1">
      <c r="B116" s="324"/>
      <c r="C116" s="301" t="s">
        <v>49</v>
      </c>
      <c r="D116" s="301"/>
      <c r="E116" s="301"/>
      <c r="F116" s="323" t="s">
        <v>1213</v>
      </c>
      <c r="G116" s="301"/>
      <c r="H116" s="301" t="s">
        <v>1258</v>
      </c>
      <c r="I116" s="301" t="s">
        <v>1248</v>
      </c>
      <c r="J116" s="301"/>
      <c r="K116" s="315"/>
    </row>
    <row r="117" s="1" customFormat="1" ht="15" customHeight="1">
      <c r="B117" s="324"/>
      <c r="C117" s="301" t="s">
        <v>58</v>
      </c>
      <c r="D117" s="301"/>
      <c r="E117" s="301"/>
      <c r="F117" s="323" t="s">
        <v>1213</v>
      </c>
      <c r="G117" s="301"/>
      <c r="H117" s="301" t="s">
        <v>1259</v>
      </c>
      <c r="I117" s="301" t="s">
        <v>1260</v>
      </c>
      <c r="J117" s="301"/>
      <c r="K117" s="315"/>
    </row>
    <row r="118" s="1" customFormat="1" ht="15" customHeight="1">
      <c r="B118" s="327"/>
      <c r="C118" s="333"/>
      <c r="D118" s="333"/>
      <c r="E118" s="333"/>
      <c r="F118" s="333"/>
      <c r="G118" s="333"/>
      <c r="H118" s="333"/>
      <c r="I118" s="333"/>
      <c r="J118" s="333"/>
      <c r="K118" s="329"/>
    </row>
    <row r="119" s="1" customFormat="1" ht="18.75" customHeight="1">
      <c r="B119" s="334"/>
      <c r="C119" s="298"/>
      <c r="D119" s="298"/>
      <c r="E119" s="298"/>
      <c r="F119" s="335"/>
      <c r="G119" s="298"/>
      <c r="H119" s="298"/>
      <c r="I119" s="298"/>
      <c r="J119" s="298"/>
      <c r="K119" s="334"/>
    </row>
    <row r="120" s="1" customFormat="1" ht="18.75" customHeight="1">
      <c r="B120" s="309"/>
      <c r="C120" s="309"/>
      <c r="D120" s="309"/>
      <c r="E120" s="309"/>
      <c r="F120" s="309"/>
      <c r="G120" s="309"/>
      <c r="H120" s="309"/>
      <c r="I120" s="309"/>
      <c r="J120" s="309"/>
      <c r="K120" s="309"/>
    </row>
    <row r="121" s="1" customFormat="1" ht="7.5" customHeight="1">
      <c r="B121" s="336"/>
      <c r="C121" s="337"/>
      <c r="D121" s="337"/>
      <c r="E121" s="337"/>
      <c r="F121" s="337"/>
      <c r="G121" s="337"/>
      <c r="H121" s="337"/>
      <c r="I121" s="337"/>
      <c r="J121" s="337"/>
      <c r="K121" s="338"/>
    </row>
    <row r="122" s="1" customFormat="1" ht="45" customHeight="1">
      <c r="B122" s="339"/>
      <c r="C122" s="292" t="s">
        <v>1261</v>
      </c>
      <c r="D122" s="292"/>
      <c r="E122" s="292"/>
      <c r="F122" s="292"/>
      <c r="G122" s="292"/>
      <c r="H122" s="292"/>
      <c r="I122" s="292"/>
      <c r="J122" s="292"/>
      <c r="K122" s="340"/>
    </row>
    <row r="123" s="1" customFormat="1" ht="17.25" customHeight="1">
      <c r="B123" s="341"/>
      <c r="C123" s="316" t="s">
        <v>1207</v>
      </c>
      <c r="D123" s="316"/>
      <c r="E123" s="316"/>
      <c r="F123" s="316" t="s">
        <v>1208</v>
      </c>
      <c r="G123" s="317"/>
      <c r="H123" s="316" t="s">
        <v>55</v>
      </c>
      <c r="I123" s="316" t="s">
        <v>58</v>
      </c>
      <c r="J123" s="316" t="s">
        <v>1209</v>
      </c>
      <c r="K123" s="342"/>
    </row>
    <row r="124" s="1" customFormat="1" ht="17.25" customHeight="1">
      <c r="B124" s="341"/>
      <c r="C124" s="318" t="s">
        <v>1210</v>
      </c>
      <c r="D124" s="318"/>
      <c r="E124" s="318"/>
      <c r="F124" s="319" t="s">
        <v>1211</v>
      </c>
      <c r="G124" s="320"/>
      <c r="H124" s="318"/>
      <c r="I124" s="318"/>
      <c r="J124" s="318" t="s">
        <v>1212</v>
      </c>
      <c r="K124" s="342"/>
    </row>
    <row r="125" s="1" customFormat="1" ht="5.25" customHeight="1">
      <c r="B125" s="343"/>
      <c r="C125" s="321"/>
      <c r="D125" s="321"/>
      <c r="E125" s="321"/>
      <c r="F125" s="321"/>
      <c r="G125" s="301"/>
      <c r="H125" s="321"/>
      <c r="I125" s="321"/>
      <c r="J125" s="321"/>
      <c r="K125" s="344"/>
    </row>
    <row r="126" s="1" customFormat="1" ht="15" customHeight="1">
      <c r="B126" s="343"/>
      <c r="C126" s="301" t="s">
        <v>1216</v>
      </c>
      <c r="D126" s="321"/>
      <c r="E126" s="321"/>
      <c r="F126" s="323" t="s">
        <v>1213</v>
      </c>
      <c r="G126" s="301"/>
      <c r="H126" s="301" t="s">
        <v>1253</v>
      </c>
      <c r="I126" s="301" t="s">
        <v>1215</v>
      </c>
      <c r="J126" s="301">
        <v>120</v>
      </c>
      <c r="K126" s="345"/>
    </row>
    <row r="127" s="1" customFormat="1" ht="15" customHeight="1">
      <c r="B127" s="343"/>
      <c r="C127" s="301" t="s">
        <v>1262</v>
      </c>
      <c r="D127" s="301"/>
      <c r="E127" s="301"/>
      <c r="F127" s="323" t="s">
        <v>1213</v>
      </c>
      <c r="G127" s="301"/>
      <c r="H127" s="301" t="s">
        <v>1263</v>
      </c>
      <c r="I127" s="301" t="s">
        <v>1215</v>
      </c>
      <c r="J127" s="301" t="s">
        <v>1264</v>
      </c>
      <c r="K127" s="345"/>
    </row>
    <row r="128" s="1" customFormat="1" ht="15" customHeight="1">
      <c r="B128" s="343"/>
      <c r="C128" s="301" t="s">
        <v>1161</v>
      </c>
      <c r="D128" s="301"/>
      <c r="E128" s="301"/>
      <c r="F128" s="323" t="s">
        <v>1213</v>
      </c>
      <c r="G128" s="301"/>
      <c r="H128" s="301" t="s">
        <v>1265</v>
      </c>
      <c r="I128" s="301" t="s">
        <v>1215</v>
      </c>
      <c r="J128" s="301" t="s">
        <v>1264</v>
      </c>
      <c r="K128" s="345"/>
    </row>
    <row r="129" s="1" customFormat="1" ht="15" customHeight="1">
      <c r="B129" s="343"/>
      <c r="C129" s="301" t="s">
        <v>1224</v>
      </c>
      <c r="D129" s="301"/>
      <c r="E129" s="301"/>
      <c r="F129" s="323" t="s">
        <v>1219</v>
      </c>
      <c r="G129" s="301"/>
      <c r="H129" s="301" t="s">
        <v>1225</v>
      </c>
      <c r="I129" s="301" t="s">
        <v>1215</v>
      </c>
      <c r="J129" s="301">
        <v>15</v>
      </c>
      <c r="K129" s="345"/>
    </row>
    <row r="130" s="1" customFormat="1" ht="15" customHeight="1">
      <c r="B130" s="343"/>
      <c r="C130" s="325" t="s">
        <v>1226</v>
      </c>
      <c r="D130" s="325"/>
      <c r="E130" s="325"/>
      <c r="F130" s="326" t="s">
        <v>1219</v>
      </c>
      <c r="G130" s="325"/>
      <c r="H130" s="325" t="s">
        <v>1227</v>
      </c>
      <c r="I130" s="325" t="s">
        <v>1215</v>
      </c>
      <c r="J130" s="325">
        <v>15</v>
      </c>
      <c r="K130" s="345"/>
    </row>
    <row r="131" s="1" customFormat="1" ht="15" customHeight="1">
      <c r="B131" s="343"/>
      <c r="C131" s="325" t="s">
        <v>1228</v>
      </c>
      <c r="D131" s="325"/>
      <c r="E131" s="325"/>
      <c r="F131" s="326" t="s">
        <v>1219</v>
      </c>
      <c r="G131" s="325"/>
      <c r="H131" s="325" t="s">
        <v>1229</v>
      </c>
      <c r="I131" s="325" t="s">
        <v>1215</v>
      </c>
      <c r="J131" s="325">
        <v>20</v>
      </c>
      <c r="K131" s="345"/>
    </row>
    <row r="132" s="1" customFormat="1" ht="15" customHeight="1">
      <c r="B132" s="343"/>
      <c r="C132" s="325" t="s">
        <v>1230</v>
      </c>
      <c r="D132" s="325"/>
      <c r="E132" s="325"/>
      <c r="F132" s="326" t="s">
        <v>1219</v>
      </c>
      <c r="G132" s="325"/>
      <c r="H132" s="325" t="s">
        <v>1231</v>
      </c>
      <c r="I132" s="325" t="s">
        <v>1215</v>
      </c>
      <c r="J132" s="325">
        <v>20</v>
      </c>
      <c r="K132" s="345"/>
    </row>
    <row r="133" s="1" customFormat="1" ht="15" customHeight="1">
      <c r="B133" s="343"/>
      <c r="C133" s="301" t="s">
        <v>1218</v>
      </c>
      <c r="D133" s="301"/>
      <c r="E133" s="301"/>
      <c r="F133" s="323" t="s">
        <v>1219</v>
      </c>
      <c r="G133" s="301"/>
      <c r="H133" s="301" t="s">
        <v>1253</v>
      </c>
      <c r="I133" s="301" t="s">
        <v>1215</v>
      </c>
      <c r="J133" s="301">
        <v>50</v>
      </c>
      <c r="K133" s="345"/>
    </row>
    <row r="134" s="1" customFormat="1" ht="15" customHeight="1">
      <c r="B134" s="343"/>
      <c r="C134" s="301" t="s">
        <v>1232</v>
      </c>
      <c r="D134" s="301"/>
      <c r="E134" s="301"/>
      <c r="F134" s="323" t="s">
        <v>1219</v>
      </c>
      <c r="G134" s="301"/>
      <c r="H134" s="301" t="s">
        <v>1253</v>
      </c>
      <c r="I134" s="301" t="s">
        <v>1215</v>
      </c>
      <c r="J134" s="301">
        <v>50</v>
      </c>
      <c r="K134" s="345"/>
    </row>
    <row r="135" s="1" customFormat="1" ht="15" customHeight="1">
      <c r="B135" s="343"/>
      <c r="C135" s="301" t="s">
        <v>1238</v>
      </c>
      <c r="D135" s="301"/>
      <c r="E135" s="301"/>
      <c r="F135" s="323" t="s">
        <v>1219</v>
      </c>
      <c r="G135" s="301"/>
      <c r="H135" s="301" t="s">
        <v>1253</v>
      </c>
      <c r="I135" s="301" t="s">
        <v>1215</v>
      </c>
      <c r="J135" s="301">
        <v>50</v>
      </c>
      <c r="K135" s="345"/>
    </row>
    <row r="136" s="1" customFormat="1" ht="15" customHeight="1">
      <c r="B136" s="343"/>
      <c r="C136" s="301" t="s">
        <v>1240</v>
      </c>
      <c r="D136" s="301"/>
      <c r="E136" s="301"/>
      <c r="F136" s="323" t="s">
        <v>1219</v>
      </c>
      <c r="G136" s="301"/>
      <c r="H136" s="301" t="s">
        <v>1253</v>
      </c>
      <c r="I136" s="301" t="s">
        <v>1215</v>
      </c>
      <c r="J136" s="301">
        <v>50</v>
      </c>
      <c r="K136" s="345"/>
    </row>
    <row r="137" s="1" customFormat="1" ht="15" customHeight="1">
      <c r="B137" s="343"/>
      <c r="C137" s="301" t="s">
        <v>1241</v>
      </c>
      <c r="D137" s="301"/>
      <c r="E137" s="301"/>
      <c r="F137" s="323" t="s">
        <v>1219</v>
      </c>
      <c r="G137" s="301"/>
      <c r="H137" s="301" t="s">
        <v>1266</v>
      </c>
      <c r="I137" s="301" t="s">
        <v>1215</v>
      </c>
      <c r="J137" s="301">
        <v>255</v>
      </c>
      <c r="K137" s="345"/>
    </row>
    <row r="138" s="1" customFormat="1" ht="15" customHeight="1">
      <c r="B138" s="343"/>
      <c r="C138" s="301" t="s">
        <v>1243</v>
      </c>
      <c r="D138" s="301"/>
      <c r="E138" s="301"/>
      <c r="F138" s="323" t="s">
        <v>1213</v>
      </c>
      <c r="G138" s="301"/>
      <c r="H138" s="301" t="s">
        <v>1267</v>
      </c>
      <c r="I138" s="301" t="s">
        <v>1245</v>
      </c>
      <c r="J138" s="301"/>
      <c r="K138" s="345"/>
    </row>
    <row r="139" s="1" customFormat="1" ht="15" customHeight="1">
      <c r="B139" s="343"/>
      <c r="C139" s="301" t="s">
        <v>1246</v>
      </c>
      <c r="D139" s="301"/>
      <c r="E139" s="301"/>
      <c r="F139" s="323" t="s">
        <v>1213</v>
      </c>
      <c r="G139" s="301"/>
      <c r="H139" s="301" t="s">
        <v>1268</v>
      </c>
      <c r="I139" s="301" t="s">
        <v>1248</v>
      </c>
      <c r="J139" s="301"/>
      <c r="K139" s="345"/>
    </row>
    <row r="140" s="1" customFormat="1" ht="15" customHeight="1">
      <c r="B140" s="343"/>
      <c r="C140" s="301" t="s">
        <v>1249</v>
      </c>
      <c r="D140" s="301"/>
      <c r="E140" s="301"/>
      <c r="F140" s="323" t="s">
        <v>1213</v>
      </c>
      <c r="G140" s="301"/>
      <c r="H140" s="301" t="s">
        <v>1249</v>
      </c>
      <c r="I140" s="301" t="s">
        <v>1248</v>
      </c>
      <c r="J140" s="301"/>
      <c r="K140" s="345"/>
    </row>
    <row r="141" s="1" customFormat="1" ht="15" customHeight="1">
      <c r="B141" s="343"/>
      <c r="C141" s="301" t="s">
        <v>39</v>
      </c>
      <c r="D141" s="301"/>
      <c r="E141" s="301"/>
      <c r="F141" s="323" t="s">
        <v>1213</v>
      </c>
      <c r="G141" s="301"/>
      <c r="H141" s="301" t="s">
        <v>1269</v>
      </c>
      <c r="I141" s="301" t="s">
        <v>1248</v>
      </c>
      <c r="J141" s="301"/>
      <c r="K141" s="345"/>
    </row>
    <row r="142" s="1" customFormat="1" ht="15" customHeight="1">
      <c r="B142" s="343"/>
      <c r="C142" s="301" t="s">
        <v>1270</v>
      </c>
      <c r="D142" s="301"/>
      <c r="E142" s="301"/>
      <c r="F142" s="323" t="s">
        <v>1213</v>
      </c>
      <c r="G142" s="301"/>
      <c r="H142" s="301" t="s">
        <v>1271</v>
      </c>
      <c r="I142" s="301" t="s">
        <v>1248</v>
      </c>
      <c r="J142" s="301"/>
      <c r="K142" s="345"/>
    </row>
    <row r="143" s="1" customFormat="1" ht="15" customHeight="1">
      <c r="B143" s="346"/>
      <c r="C143" s="347"/>
      <c r="D143" s="347"/>
      <c r="E143" s="347"/>
      <c r="F143" s="347"/>
      <c r="G143" s="347"/>
      <c r="H143" s="347"/>
      <c r="I143" s="347"/>
      <c r="J143" s="347"/>
      <c r="K143" s="348"/>
    </row>
    <row r="144" s="1" customFormat="1" ht="18.75" customHeight="1">
      <c r="B144" s="298"/>
      <c r="C144" s="298"/>
      <c r="D144" s="298"/>
      <c r="E144" s="298"/>
      <c r="F144" s="335"/>
      <c r="G144" s="298"/>
      <c r="H144" s="298"/>
      <c r="I144" s="298"/>
      <c r="J144" s="298"/>
      <c r="K144" s="298"/>
    </row>
    <row r="145" s="1" customFormat="1" ht="18.75" customHeight="1">
      <c r="B145" s="309"/>
      <c r="C145" s="309"/>
      <c r="D145" s="309"/>
      <c r="E145" s="309"/>
      <c r="F145" s="309"/>
      <c r="G145" s="309"/>
      <c r="H145" s="309"/>
      <c r="I145" s="309"/>
      <c r="J145" s="309"/>
      <c r="K145" s="309"/>
    </row>
    <row r="146" s="1" customFormat="1" ht="7.5" customHeight="1">
      <c r="B146" s="310"/>
      <c r="C146" s="311"/>
      <c r="D146" s="311"/>
      <c r="E146" s="311"/>
      <c r="F146" s="311"/>
      <c r="G146" s="311"/>
      <c r="H146" s="311"/>
      <c r="I146" s="311"/>
      <c r="J146" s="311"/>
      <c r="K146" s="312"/>
    </row>
    <row r="147" s="1" customFormat="1" ht="45" customHeight="1">
      <c r="B147" s="313"/>
      <c r="C147" s="314" t="s">
        <v>1272</v>
      </c>
      <c r="D147" s="314"/>
      <c r="E147" s="314"/>
      <c r="F147" s="314"/>
      <c r="G147" s="314"/>
      <c r="H147" s="314"/>
      <c r="I147" s="314"/>
      <c r="J147" s="314"/>
      <c r="K147" s="315"/>
    </row>
    <row r="148" s="1" customFormat="1" ht="17.25" customHeight="1">
      <c r="B148" s="313"/>
      <c r="C148" s="316" t="s">
        <v>1207</v>
      </c>
      <c r="D148" s="316"/>
      <c r="E148" s="316"/>
      <c r="F148" s="316" t="s">
        <v>1208</v>
      </c>
      <c r="G148" s="317"/>
      <c r="H148" s="316" t="s">
        <v>55</v>
      </c>
      <c r="I148" s="316" t="s">
        <v>58</v>
      </c>
      <c r="J148" s="316" t="s">
        <v>1209</v>
      </c>
      <c r="K148" s="315"/>
    </row>
    <row r="149" s="1" customFormat="1" ht="17.25" customHeight="1">
      <c r="B149" s="313"/>
      <c r="C149" s="318" t="s">
        <v>1210</v>
      </c>
      <c r="D149" s="318"/>
      <c r="E149" s="318"/>
      <c r="F149" s="319" t="s">
        <v>1211</v>
      </c>
      <c r="G149" s="320"/>
      <c r="H149" s="318"/>
      <c r="I149" s="318"/>
      <c r="J149" s="318" t="s">
        <v>1212</v>
      </c>
      <c r="K149" s="315"/>
    </row>
    <row r="150" s="1" customFormat="1" ht="5.25" customHeight="1">
      <c r="B150" s="324"/>
      <c r="C150" s="321"/>
      <c r="D150" s="321"/>
      <c r="E150" s="321"/>
      <c r="F150" s="321"/>
      <c r="G150" s="322"/>
      <c r="H150" s="321"/>
      <c r="I150" s="321"/>
      <c r="J150" s="321"/>
      <c r="K150" s="345"/>
    </row>
    <row r="151" s="1" customFormat="1" ht="15" customHeight="1">
      <c r="B151" s="324"/>
      <c r="C151" s="349" t="s">
        <v>1216</v>
      </c>
      <c r="D151" s="301"/>
      <c r="E151" s="301"/>
      <c r="F151" s="350" t="s">
        <v>1213</v>
      </c>
      <c r="G151" s="301"/>
      <c r="H151" s="349" t="s">
        <v>1253</v>
      </c>
      <c r="I151" s="349" t="s">
        <v>1215</v>
      </c>
      <c r="J151" s="349">
        <v>120</v>
      </c>
      <c r="K151" s="345"/>
    </row>
    <row r="152" s="1" customFormat="1" ht="15" customHeight="1">
      <c r="B152" s="324"/>
      <c r="C152" s="349" t="s">
        <v>1262</v>
      </c>
      <c r="D152" s="301"/>
      <c r="E152" s="301"/>
      <c r="F152" s="350" t="s">
        <v>1213</v>
      </c>
      <c r="G152" s="301"/>
      <c r="H152" s="349" t="s">
        <v>1273</v>
      </c>
      <c r="I152" s="349" t="s">
        <v>1215</v>
      </c>
      <c r="J152" s="349" t="s">
        <v>1264</v>
      </c>
      <c r="K152" s="345"/>
    </row>
    <row r="153" s="1" customFormat="1" ht="15" customHeight="1">
      <c r="B153" s="324"/>
      <c r="C153" s="349" t="s">
        <v>1161</v>
      </c>
      <c r="D153" s="301"/>
      <c r="E153" s="301"/>
      <c r="F153" s="350" t="s">
        <v>1213</v>
      </c>
      <c r="G153" s="301"/>
      <c r="H153" s="349" t="s">
        <v>1274</v>
      </c>
      <c r="I153" s="349" t="s">
        <v>1215</v>
      </c>
      <c r="J153" s="349" t="s">
        <v>1264</v>
      </c>
      <c r="K153" s="345"/>
    </row>
    <row r="154" s="1" customFormat="1" ht="15" customHeight="1">
      <c r="B154" s="324"/>
      <c r="C154" s="349" t="s">
        <v>1218</v>
      </c>
      <c r="D154" s="301"/>
      <c r="E154" s="301"/>
      <c r="F154" s="350" t="s">
        <v>1219</v>
      </c>
      <c r="G154" s="301"/>
      <c r="H154" s="349" t="s">
        <v>1253</v>
      </c>
      <c r="I154" s="349" t="s">
        <v>1215</v>
      </c>
      <c r="J154" s="349">
        <v>50</v>
      </c>
      <c r="K154" s="345"/>
    </row>
    <row r="155" s="1" customFormat="1" ht="15" customHeight="1">
      <c r="B155" s="324"/>
      <c r="C155" s="349" t="s">
        <v>1221</v>
      </c>
      <c r="D155" s="301"/>
      <c r="E155" s="301"/>
      <c r="F155" s="350" t="s">
        <v>1213</v>
      </c>
      <c r="G155" s="301"/>
      <c r="H155" s="349" t="s">
        <v>1253</v>
      </c>
      <c r="I155" s="349" t="s">
        <v>1223</v>
      </c>
      <c r="J155" s="349"/>
      <c r="K155" s="345"/>
    </row>
    <row r="156" s="1" customFormat="1" ht="15" customHeight="1">
      <c r="B156" s="324"/>
      <c r="C156" s="349" t="s">
        <v>1232</v>
      </c>
      <c r="D156" s="301"/>
      <c r="E156" s="301"/>
      <c r="F156" s="350" t="s">
        <v>1219</v>
      </c>
      <c r="G156" s="301"/>
      <c r="H156" s="349" t="s">
        <v>1253</v>
      </c>
      <c r="I156" s="349" t="s">
        <v>1215</v>
      </c>
      <c r="J156" s="349">
        <v>50</v>
      </c>
      <c r="K156" s="345"/>
    </row>
    <row r="157" s="1" customFormat="1" ht="15" customHeight="1">
      <c r="B157" s="324"/>
      <c r="C157" s="349" t="s">
        <v>1240</v>
      </c>
      <c r="D157" s="301"/>
      <c r="E157" s="301"/>
      <c r="F157" s="350" t="s">
        <v>1219</v>
      </c>
      <c r="G157" s="301"/>
      <c r="H157" s="349" t="s">
        <v>1253</v>
      </c>
      <c r="I157" s="349" t="s">
        <v>1215</v>
      </c>
      <c r="J157" s="349">
        <v>50</v>
      </c>
      <c r="K157" s="345"/>
    </row>
    <row r="158" s="1" customFormat="1" ht="15" customHeight="1">
      <c r="B158" s="324"/>
      <c r="C158" s="349" t="s">
        <v>1238</v>
      </c>
      <c r="D158" s="301"/>
      <c r="E158" s="301"/>
      <c r="F158" s="350" t="s">
        <v>1219</v>
      </c>
      <c r="G158" s="301"/>
      <c r="H158" s="349" t="s">
        <v>1253</v>
      </c>
      <c r="I158" s="349" t="s">
        <v>1215</v>
      </c>
      <c r="J158" s="349">
        <v>50</v>
      </c>
      <c r="K158" s="345"/>
    </row>
    <row r="159" s="1" customFormat="1" ht="15" customHeight="1">
      <c r="B159" s="324"/>
      <c r="C159" s="349" t="s">
        <v>109</v>
      </c>
      <c r="D159" s="301"/>
      <c r="E159" s="301"/>
      <c r="F159" s="350" t="s">
        <v>1213</v>
      </c>
      <c r="G159" s="301"/>
      <c r="H159" s="349" t="s">
        <v>1275</v>
      </c>
      <c r="I159" s="349" t="s">
        <v>1215</v>
      </c>
      <c r="J159" s="349" t="s">
        <v>1276</v>
      </c>
      <c r="K159" s="345"/>
    </row>
    <row r="160" s="1" customFormat="1" ht="15" customHeight="1">
      <c r="B160" s="324"/>
      <c r="C160" s="349" t="s">
        <v>1277</v>
      </c>
      <c r="D160" s="301"/>
      <c r="E160" s="301"/>
      <c r="F160" s="350" t="s">
        <v>1213</v>
      </c>
      <c r="G160" s="301"/>
      <c r="H160" s="349" t="s">
        <v>1278</v>
      </c>
      <c r="I160" s="349" t="s">
        <v>1248</v>
      </c>
      <c r="J160" s="349"/>
      <c r="K160" s="345"/>
    </row>
    <row r="161" s="1" customFormat="1" ht="15" customHeight="1">
      <c r="B161" s="351"/>
      <c r="C161" s="333"/>
      <c r="D161" s="333"/>
      <c r="E161" s="333"/>
      <c r="F161" s="333"/>
      <c r="G161" s="333"/>
      <c r="H161" s="333"/>
      <c r="I161" s="333"/>
      <c r="J161" s="333"/>
      <c r="K161" s="352"/>
    </row>
    <row r="162" s="1" customFormat="1" ht="18.75" customHeight="1">
      <c r="B162" s="298"/>
      <c r="C162" s="301"/>
      <c r="D162" s="301"/>
      <c r="E162" s="301"/>
      <c r="F162" s="323"/>
      <c r="G162" s="301"/>
      <c r="H162" s="301"/>
      <c r="I162" s="301"/>
      <c r="J162" s="301"/>
      <c r="K162" s="298"/>
    </row>
    <row r="163" s="1" customFormat="1" ht="18.75" customHeight="1">
      <c r="B163" s="309"/>
      <c r="C163" s="309"/>
      <c r="D163" s="309"/>
      <c r="E163" s="309"/>
      <c r="F163" s="309"/>
      <c r="G163" s="309"/>
      <c r="H163" s="309"/>
      <c r="I163" s="309"/>
      <c r="J163" s="309"/>
      <c r="K163" s="309"/>
    </row>
    <row r="164" s="1" customFormat="1" ht="7.5" customHeight="1">
      <c r="B164" s="288"/>
      <c r="C164" s="289"/>
      <c r="D164" s="289"/>
      <c r="E164" s="289"/>
      <c r="F164" s="289"/>
      <c r="G164" s="289"/>
      <c r="H164" s="289"/>
      <c r="I164" s="289"/>
      <c r="J164" s="289"/>
      <c r="K164" s="290"/>
    </row>
    <row r="165" s="1" customFormat="1" ht="45" customHeight="1">
      <c r="B165" s="291"/>
      <c r="C165" s="292" t="s">
        <v>1279</v>
      </c>
      <c r="D165" s="292"/>
      <c r="E165" s="292"/>
      <c r="F165" s="292"/>
      <c r="G165" s="292"/>
      <c r="H165" s="292"/>
      <c r="I165" s="292"/>
      <c r="J165" s="292"/>
      <c r="K165" s="293"/>
    </row>
    <row r="166" s="1" customFormat="1" ht="17.25" customHeight="1">
      <c r="B166" s="291"/>
      <c r="C166" s="316" t="s">
        <v>1207</v>
      </c>
      <c r="D166" s="316"/>
      <c r="E166" s="316"/>
      <c r="F166" s="316" t="s">
        <v>1208</v>
      </c>
      <c r="G166" s="353"/>
      <c r="H166" s="354" t="s">
        <v>55</v>
      </c>
      <c r="I166" s="354" t="s">
        <v>58</v>
      </c>
      <c r="J166" s="316" t="s">
        <v>1209</v>
      </c>
      <c r="K166" s="293"/>
    </row>
    <row r="167" s="1" customFormat="1" ht="17.25" customHeight="1">
      <c r="B167" s="294"/>
      <c r="C167" s="318" t="s">
        <v>1210</v>
      </c>
      <c r="D167" s="318"/>
      <c r="E167" s="318"/>
      <c r="F167" s="319" t="s">
        <v>1211</v>
      </c>
      <c r="G167" s="355"/>
      <c r="H167" s="356"/>
      <c r="I167" s="356"/>
      <c r="J167" s="318" t="s">
        <v>1212</v>
      </c>
      <c r="K167" s="296"/>
    </row>
    <row r="168" s="1" customFormat="1" ht="5.25" customHeight="1">
      <c r="B168" s="324"/>
      <c r="C168" s="321"/>
      <c r="D168" s="321"/>
      <c r="E168" s="321"/>
      <c r="F168" s="321"/>
      <c r="G168" s="322"/>
      <c r="H168" s="321"/>
      <c r="I168" s="321"/>
      <c r="J168" s="321"/>
      <c r="K168" s="345"/>
    </row>
    <row r="169" s="1" customFormat="1" ht="15" customHeight="1">
      <c r="B169" s="324"/>
      <c r="C169" s="301" t="s">
        <v>1216</v>
      </c>
      <c r="D169" s="301"/>
      <c r="E169" s="301"/>
      <c r="F169" s="323" t="s">
        <v>1213</v>
      </c>
      <c r="G169" s="301"/>
      <c r="H169" s="301" t="s">
        <v>1253</v>
      </c>
      <c r="I169" s="301" t="s">
        <v>1215</v>
      </c>
      <c r="J169" s="301">
        <v>120</v>
      </c>
      <c r="K169" s="345"/>
    </row>
    <row r="170" s="1" customFormat="1" ht="15" customHeight="1">
      <c r="B170" s="324"/>
      <c r="C170" s="301" t="s">
        <v>1262</v>
      </c>
      <c r="D170" s="301"/>
      <c r="E170" s="301"/>
      <c r="F170" s="323" t="s">
        <v>1213</v>
      </c>
      <c r="G170" s="301"/>
      <c r="H170" s="301" t="s">
        <v>1263</v>
      </c>
      <c r="I170" s="301" t="s">
        <v>1215</v>
      </c>
      <c r="J170" s="301" t="s">
        <v>1264</v>
      </c>
      <c r="K170" s="345"/>
    </row>
    <row r="171" s="1" customFormat="1" ht="15" customHeight="1">
      <c r="B171" s="324"/>
      <c r="C171" s="301" t="s">
        <v>1161</v>
      </c>
      <c r="D171" s="301"/>
      <c r="E171" s="301"/>
      <c r="F171" s="323" t="s">
        <v>1213</v>
      </c>
      <c r="G171" s="301"/>
      <c r="H171" s="301" t="s">
        <v>1280</v>
      </c>
      <c r="I171" s="301" t="s">
        <v>1215</v>
      </c>
      <c r="J171" s="301" t="s">
        <v>1264</v>
      </c>
      <c r="K171" s="345"/>
    </row>
    <row r="172" s="1" customFormat="1" ht="15" customHeight="1">
      <c r="B172" s="324"/>
      <c r="C172" s="301" t="s">
        <v>1218</v>
      </c>
      <c r="D172" s="301"/>
      <c r="E172" s="301"/>
      <c r="F172" s="323" t="s">
        <v>1219</v>
      </c>
      <c r="G172" s="301"/>
      <c r="H172" s="301" t="s">
        <v>1280</v>
      </c>
      <c r="I172" s="301" t="s">
        <v>1215</v>
      </c>
      <c r="J172" s="301">
        <v>50</v>
      </c>
      <c r="K172" s="345"/>
    </row>
    <row r="173" s="1" customFormat="1" ht="15" customHeight="1">
      <c r="B173" s="324"/>
      <c r="C173" s="301" t="s">
        <v>1221</v>
      </c>
      <c r="D173" s="301"/>
      <c r="E173" s="301"/>
      <c r="F173" s="323" t="s">
        <v>1213</v>
      </c>
      <c r="G173" s="301"/>
      <c r="H173" s="301" t="s">
        <v>1280</v>
      </c>
      <c r="I173" s="301" t="s">
        <v>1223</v>
      </c>
      <c r="J173" s="301"/>
      <c r="K173" s="345"/>
    </row>
    <row r="174" s="1" customFormat="1" ht="15" customHeight="1">
      <c r="B174" s="324"/>
      <c r="C174" s="301" t="s">
        <v>1232</v>
      </c>
      <c r="D174" s="301"/>
      <c r="E174" s="301"/>
      <c r="F174" s="323" t="s">
        <v>1219</v>
      </c>
      <c r="G174" s="301"/>
      <c r="H174" s="301" t="s">
        <v>1280</v>
      </c>
      <c r="I174" s="301" t="s">
        <v>1215</v>
      </c>
      <c r="J174" s="301">
        <v>50</v>
      </c>
      <c r="K174" s="345"/>
    </row>
    <row r="175" s="1" customFormat="1" ht="15" customHeight="1">
      <c r="B175" s="324"/>
      <c r="C175" s="301" t="s">
        <v>1240</v>
      </c>
      <c r="D175" s="301"/>
      <c r="E175" s="301"/>
      <c r="F175" s="323" t="s">
        <v>1219</v>
      </c>
      <c r="G175" s="301"/>
      <c r="H175" s="301" t="s">
        <v>1280</v>
      </c>
      <c r="I175" s="301" t="s">
        <v>1215</v>
      </c>
      <c r="J175" s="301">
        <v>50</v>
      </c>
      <c r="K175" s="345"/>
    </row>
    <row r="176" s="1" customFormat="1" ht="15" customHeight="1">
      <c r="B176" s="324"/>
      <c r="C176" s="301" t="s">
        <v>1238</v>
      </c>
      <c r="D176" s="301"/>
      <c r="E176" s="301"/>
      <c r="F176" s="323" t="s">
        <v>1219</v>
      </c>
      <c r="G176" s="301"/>
      <c r="H176" s="301" t="s">
        <v>1280</v>
      </c>
      <c r="I176" s="301" t="s">
        <v>1215</v>
      </c>
      <c r="J176" s="301">
        <v>50</v>
      </c>
      <c r="K176" s="345"/>
    </row>
    <row r="177" s="1" customFormat="1" ht="15" customHeight="1">
      <c r="B177" s="324"/>
      <c r="C177" s="301" t="s">
        <v>123</v>
      </c>
      <c r="D177" s="301"/>
      <c r="E177" s="301"/>
      <c r="F177" s="323" t="s">
        <v>1213</v>
      </c>
      <c r="G177" s="301"/>
      <c r="H177" s="301" t="s">
        <v>1281</v>
      </c>
      <c r="I177" s="301" t="s">
        <v>1282</v>
      </c>
      <c r="J177" s="301"/>
      <c r="K177" s="345"/>
    </row>
    <row r="178" s="1" customFormat="1" ht="15" customHeight="1">
      <c r="B178" s="324"/>
      <c r="C178" s="301" t="s">
        <v>58</v>
      </c>
      <c r="D178" s="301"/>
      <c r="E178" s="301"/>
      <c r="F178" s="323" t="s">
        <v>1213</v>
      </c>
      <c r="G178" s="301"/>
      <c r="H178" s="301" t="s">
        <v>1283</v>
      </c>
      <c r="I178" s="301" t="s">
        <v>1284</v>
      </c>
      <c r="J178" s="301">
        <v>1</v>
      </c>
      <c r="K178" s="345"/>
    </row>
    <row r="179" s="1" customFormat="1" ht="15" customHeight="1">
      <c r="B179" s="324"/>
      <c r="C179" s="301" t="s">
        <v>54</v>
      </c>
      <c r="D179" s="301"/>
      <c r="E179" s="301"/>
      <c r="F179" s="323" t="s">
        <v>1213</v>
      </c>
      <c r="G179" s="301"/>
      <c r="H179" s="301" t="s">
        <v>1285</v>
      </c>
      <c r="I179" s="301" t="s">
        <v>1215</v>
      </c>
      <c r="J179" s="301">
        <v>20</v>
      </c>
      <c r="K179" s="345"/>
    </row>
    <row r="180" s="1" customFormat="1" ht="15" customHeight="1">
      <c r="B180" s="324"/>
      <c r="C180" s="301" t="s">
        <v>55</v>
      </c>
      <c r="D180" s="301"/>
      <c r="E180" s="301"/>
      <c r="F180" s="323" t="s">
        <v>1213</v>
      </c>
      <c r="G180" s="301"/>
      <c r="H180" s="301" t="s">
        <v>1286</v>
      </c>
      <c r="I180" s="301" t="s">
        <v>1215</v>
      </c>
      <c r="J180" s="301">
        <v>255</v>
      </c>
      <c r="K180" s="345"/>
    </row>
    <row r="181" s="1" customFormat="1" ht="15" customHeight="1">
      <c r="B181" s="324"/>
      <c r="C181" s="301" t="s">
        <v>124</v>
      </c>
      <c r="D181" s="301"/>
      <c r="E181" s="301"/>
      <c r="F181" s="323" t="s">
        <v>1213</v>
      </c>
      <c r="G181" s="301"/>
      <c r="H181" s="301" t="s">
        <v>1177</v>
      </c>
      <c r="I181" s="301" t="s">
        <v>1215</v>
      </c>
      <c r="J181" s="301">
        <v>10</v>
      </c>
      <c r="K181" s="345"/>
    </row>
    <row r="182" s="1" customFormat="1" ht="15" customHeight="1">
      <c r="B182" s="324"/>
      <c r="C182" s="301" t="s">
        <v>125</v>
      </c>
      <c r="D182" s="301"/>
      <c r="E182" s="301"/>
      <c r="F182" s="323" t="s">
        <v>1213</v>
      </c>
      <c r="G182" s="301"/>
      <c r="H182" s="301" t="s">
        <v>1287</v>
      </c>
      <c r="I182" s="301" t="s">
        <v>1248</v>
      </c>
      <c r="J182" s="301"/>
      <c r="K182" s="345"/>
    </row>
    <row r="183" s="1" customFormat="1" ht="15" customHeight="1">
      <c r="B183" s="324"/>
      <c r="C183" s="301" t="s">
        <v>1288</v>
      </c>
      <c r="D183" s="301"/>
      <c r="E183" s="301"/>
      <c r="F183" s="323" t="s">
        <v>1213</v>
      </c>
      <c r="G183" s="301"/>
      <c r="H183" s="301" t="s">
        <v>1289</v>
      </c>
      <c r="I183" s="301" t="s">
        <v>1248</v>
      </c>
      <c r="J183" s="301"/>
      <c r="K183" s="345"/>
    </row>
    <row r="184" s="1" customFormat="1" ht="15" customHeight="1">
      <c r="B184" s="324"/>
      <c r="C184" s="301" t="s">
        <v>1277</v>
      </c>
      <c r="D184" s="301"/>
      <c r="E184" s="301"/>
      <c r="F184" s="323" t="s">
        <v>1213</v>
      </c>
      <c r="G184" s="301"/>
      <c r="H184" s="301" t="s">
        <v>1290</v>
      </c>
      <c r="I184" s="301" t="s">
        <v>1248</v>
      </c>
      <c r="J184" s="301"/>
      <c r="K184" s="345"/>
    </row>
    <row r="185" s="1" customFormat="1" ht="15" customHeight="1">
      <c r="B185" s="324"/>
      <c r="C185" s="301" t="s">
        <v>127</v>
      </c>
      <c r="D185" s="301"/>
      <c r="E185" s="301"/>
      <c r="F185" s="323" t="s">
        <v>1219</v>
      </c>
      <c r="G185" s="301"/>
      <c r="H185" s="301" t="s">
        <v>1291</v>
      </c>
      <c r="I185" s="301" t="s">
        <v>1215</v>
      </c>
      <c r="J185" s="301">
        <v>50</v>
      </c>
      <c r="K185" s="345"/>
    </row>
    <row r="186" s="1" customFormat="1" ht="15" customHeight="1">
      <c r="B186" s="324"/>
      <c r="C186" s="301" t="s">
        <v>1292</v>
      </c>
      <c r="D186" s="301"/>
      <c r="E186" s="301"/>
      <c r="F186" s="323" t="s">
        <v>1219</v>
      </c>
      <c r="G186" s="301"/>
      <c r="H186" s="301" t="s">
        <v>1293</v>
      </c>
      <c r="I186" s="301" t="s">
        <v>1294</v>
      </c>
      <c r="J186" s="301"/>
      <c r="K186" s="345"/>
    </row>
    <row r="187" s="1" customFormat="1" ht="15" customHeight="1">
      <c r="B187" s="324"/>
      <c r="C187" s="301" t="s">
        <v>1295</v>
      </c>
      <c r="D187" s="301"/>
      <c r="E187" s="301"/>
      <c r="F187" s="323" t="s">
        <v>1219</v>
      </c>
      <c r="G187" s="301"/>
      <c r="H187" s="301" t="s">
        <v>1296</v>
      </c>
      <c r="I187" s="301" t="s">
        <v>1294</v>
      </c>
      <c r="J187" s="301"/>
      <c r="K187" s="345"/>
    </row>
    <row r="188" s="1" customFormat="1" ht="15" customHeight="1">
      <c r="B188" s="324"/>
      <c r="C188" s="301" t="s">
        <v>1297</v>
      </c>
      <c r="D188" s="301"/>
      <c r="E188" s="301"/>
      <c r="F188" s="323" t="s">
        <v>1219</v>
      </c>
      <c r="G188" s="301"/>
      <c r="H188" s="301" t="s">
        <v>1298</v>
      </c>
      <c r="I188" s="301" t="s">
        <v>1294</v>
      </c>
      <c r="J188" s="301"/>
      <c r="K188" s="345"/>
    </row>
    <row r="189" s="1" customFormat="1" ht="15" customHeight="1">
      <c r="B189" s="324"/>
      <c r="C189" s="357" t="s">
        <v>1299</v>
      </c>
      <c r="D189" s="301"/>
      <c r="E189" s="301"/>
      <c r="F189" s="323" t="s">
        <v>1219</v>
      </c>
      <c r="G189" s="301"/>
      <c r="H189" s="301" t="s">
        <v>1300</v>
      </c>
      <c r="I189" s="301" t="s">
        <v>1301</v>
      </c>
      <c r="J189" s="358" t="s">
        <v>1302</v>
      </c>
      <c r="K189" s="345"/>
    </row>
    <row r="190" s="1" customFormat="1" ht="15" customHeight="1">
      <c r="B190" s="324"/>
      <c r="C190" s="308" t="s">
        <v>43</v>
      </c>
      <c r="D190" s="301"/>
      <c r="E190" s="301"/>
      <c r="F190" s="323" t="s">
        <v>1213</v>
      </c>
      <c r="G190" s="301"/>
      <c r="H190" s="298" t="s">
        <v>1303</v>
      </c>
      <c r="I190" s="301" t="s">
        <v>1304</v>
      </c>
      <c r="J190" s="301"/>
      <c r="K190" s="345"/>
    </row>
    <row r="191" s="1" customFormat="1" ht="15" customHeight="1">
      <c r="B191" s="324"/>
      <c r="C191" s="308" t="s">
        <v>1305</v>
      </c>
      <c r="D191" s="301"/>
      <c r="E191" s="301"/>
      <c r="F191" s="323" t="s">
        <v>1213</v>
      </c>
      <c r="G191" s="301"/>
      <c r="H191" s="301" t="s">
        <v>1306</v>
      </c>
      <c r="I191" s="301" t="s">
        <v>1248</v>
      </c>
      <c r="J191" s="301"/>
      <c r="K191" s="345"/>
    </row>
    <row r="192" s="1" customFormat="1" ht="15" customHeight="1">
      <c r="B192" s="324"/>
      <c r="C192" s="308" t="s">
        <v>1307</v>
      </c>
      <c r="D192" s="301"/>
      <c r="E192" s="301"/>
      <c r="F192" s="323" t="s">
        <v>1213</v>
      </c>
      <c r="G192" s="301"/>
      <c r="H192" s="301" t="s">
        <v>1308</v>
      </c>
      <c r="I192" s="301" t="s">
        <v>1248</v>
      </c>
      <c r="J192" s="301"/>
      <c r="K192" s="345"/>
    </row>
    <row r="193" s="1" customFormat="1" ht="15" customHeight="1">
      <c r="B193" s="324"/>
      <c r="C193" s="308" t="s">
        <v>1309</v>
      </c>
      <c r="D193" s="301"/>
      <c r="E193" s="301"/>
      <c r="F193" s="323" t="s">
        <v>1219</v>
      </c>
      <c r="G193" s="301"/>
      <c r="H193" s="301" t="s">
        <v>1310</v>
      </c>
      <c r="I193" s="301" t="s">
        <v>1248</v>
      </c>
      <c r="J193" s="301"/>
      <c r="K193" s="345"/>
    </row>
    <row r="194" s="1" customFormat="1" ht="15" customHeight="1">
      <c r="B194" s="351"/>
      <c r="C194" s="359"/>
      <c r="D194" s="333"/>
      <c r="E194" s="333"/>
      <c r="F194" s="333"/>
      <c r="G194" s="333"/>
      <c r="H194" s="333"/>
      <c r="I194" s="333"/>
      <c r="J194" s="333"/>
      <c r="K194" s="352"/>
    </row>
    <row r="195" s="1" customFormat="1" ht="18.75" customHeight="1">
      <c r="B195" s="298"/>
      <c r="C195" s="301"/>
      <c r="D195" s="301"/>
      <c r="E195" s="301"/>
      <c r="F195" s="323"/>
      <c r="G195" s="301"/>
      <c r="H195" s="301"/>
      <c r="I195" s="301"/>
      <c r="J195" s="301"/>
      <c r="K195" s="298"/>
    </row>
    <row r="196" s="1" customFormat="1" ht="18.75" customHeight="1">
      <c r="B196" s="298"/>
      <c r="C196" s="301"/>
      <c r="D196" s="301"/>
      <c r="E196" s="301"/>
      <c r="F196" s="323"/>
      <c r="G196" s="301"/>
      <c r="H196" s="301"/>
      <c r="I196" s="301"/>
      <c r="J196" s="301"/>
      <c r="K196" s="298"/>
    </row>
    <row r="197" s="1" customFormat="1" ht="18.75" customHeight="1">
      <c r="B197" s="309"/>
      <c r="C197" s="309"/>
      <c r="D197" s="309"/>
      <c r="E197" s="309"/>
      <c r="F197" s="309"/>
      <c r="G197" s="309"/>
      <c r="H197" s="309"/>
      <c r="I197" s="309"/>
      <c r="J197" s="309"/>
      <c r="K197" s="309"/>
    </row>
    <row r="198" s="1" customFormat="1" ht="13.5">
      <c r="B198" s="288"/>
      <c r="C198" s="289"/>
      <c r="D198" s="289"/>
      <c r="E198" s="289"/>
      <c r="F198" s="289"/>
      <c r="G198" s="289"/>
      <c r="H198" s="289"/>
      <c r="I198" s="289"/>
      <c r="J198" s="289"/>
      <c r="K198" s="290"/>
    </row>
    <row r="199" s="1" customFormat="1" ht="21">
      <c r="B199" s="291"/>
      <c r="C199" s="292" t="s">
        <v>1311</v>
      </c>
      <c r="D199" s="292"/>
      <c r="E199" s="292"/>
      <c r="F199" s="292"/>
      <c r="G199" s="292"/>
      <c r="H199" s="292"/>
      <c r="I199" s="292"/>
      <c r="J199" s="292"/>
      <c r="K199" s="293"/>
    </row>
    <row r="200" s="1" customFormat="1" ht="25.5" customHeight="1">
      <c r="B200" s="291"/>
      <c r="C200" s="360" t="s">
        <v>1312</v>
      </c>
      <c r="D200" s="360"/>
      <c r="E200" s="360"/>
      <c r="F200" s="360" t="s">
        <v>1313</v>
      </c>
      <c r="G200" s="361"/>
      <c r="H200" s="360" t="s">
        <v>1314</v>
      </c>
      <c r="I200" s="360"/>
      <c r="J200" s="360"/>
      <c r="K200" s="293"/>
    </row>
    <row r="201" s="1" customFormat="1" ht="5.25" customHeight="1">
      <c r="B201" s="324"/>
      <c r="C201" s="321"/>
      <c r="D201" s="321"/>
      <c r="E201" s="321"/>
      <c r="F201" s="321"/>
      <c r="G201" s="301"/>
      <c r="H201" s="321"/>
      <c r="I201" s="321"/>
      <c r="J201" s="321"/>
      <c r="K201" s="345"/>
    </row>
    <row r="202" s="1" customFormat="1" ht="15" customHeight="1">
      <c r="B202" s="324"/>
      <c r="C202" s="301" t="s">
        <v>1304</v>
      </c>
      <c r="D202" s="301"/>
      <c r="E202" s="301"/>
      <c r="F202" s="323" t="s">
        <v>44</v>
      </c>
      <c r="G202" s="301"/>
      <c r="H202" s="301" t="s">
        <v>1315</v>
      </c>
      <c r="I202" s="301"/>
      <c r="J202" s="301"/>
      <c r="K202" s="345"/>
    </row>
    <row r="203" s="1" customFormat="1" ht="15" customHeight="1">
      <c r="B203" s="324"/>
      <c r="C203" s="330"/>
      <c r="D203" s="301"/>
      <c r="E203" s="301"/>
      <c r="F203" s="323" t="s">
        <v>45</v>
      </c>
      <c r="G203" s="301"/>
      <c r="H203" s="301" t="s">
        <v>1316</v>
      </c>
      <c r="I203" s="301"/>
      <c r="J203" s="301"/>
      <c r="K203" s="345"/>
    </row>
    <row r="204" s="1" customFormat="1" ht="15" customHeight="1">
      <c r="B204" s="324"/>
      <c r="C204" s="330"/>
      <c r="D204" s="301"/>
      <c r="E204" s="301"/>
      <c r="F204" s="323" t="s">
        <v>48</v>
      </c>
      <c r="G204" s="301"/>
      <c r="H204" s="301" t="s">
        <v>1317</v>
      </c>
      <c r="I204" s="301"/>
      <c r="J204" s="301"/>
      <c r="K204" s="345"/>
    </row>
    <row r="205" s="1" customFormat="1" ht="15" customHeight="1">
      <c r="B205" s="324"/>
      <c r="C205" s="301"/>
      <c r="D205" s="301"/>
      <c r="E205" s="301"/>
      <c r="F205" s="323" t="s">
        <v>46</v>
      </c>
      <c r="G205" s="301"/>
      <c r="H205" s="301" t="s">
        <v>1318</v>
      </c>
      <c r="I205" s="301"/>
      <c r="J205" s="301"/>
      <c r="K205" s="345"/>
    </row>
    <row r="206" s="1" customFormat="1" ht="15" customHeight="1">
      <c r="B206" s="324"/>
      <c r="C206" s="301"/>
      <c r="D206" s="301"/>
      <c r="E206" s="301"/>
      <c r="F206" s="323" t="s">
        <v>47</v>
      </c>
      <c r="G206" s="301"/>
      <c r="H206" s="301" t="s">
        <v>1319</v>
      </c>
      <c r="I206" s="301"/>
      <c r="J206" s="301"/>
      <c r="K206" s="345"/>
    </row>
    <row r="207" s="1" customFormat="1" ht="15" customHeight="1">
      <c r="B207" s="324"/>
      <c r="C207" s="301"/>
      <c r="D207" s="301"/>
      <c r="E207" s="301"/>
      <c r="F207" s="323"/>
      <c r="G207" s="301"/>
      <c r="H207" s="301"/>
      <c r="I207" s="301"/>
      <c r="J207" s="301"/>
      <c r="K207" s="345"/>
    </row>
    <row r="208" s="1" customFormat="1" ht="15" customHeight="1">
      <c r="B208" s="324"/>
      <c r="C208" s="301" t="s">
        <v>1260</v>
      </c>
      <c r="D208" s="301"/>
      <c r="E208" s="301"/>
      <c r="F208" s="323" t="s">
        <v>80</v>
      </c>
      <c r="G208" s="301"/>
      <c r="H208" s="301" t="s">
        <v>1320</v>
      </c>
      <c r="I208" s="301"/>
      <c r="J208" s="301"/>
      <c r="K208" s="345"/>
    </row>
    <row r="209" s="1" customFormat="1" ht="15" customHeight="1">
      <c r="B209" s="324"/>
      <c r="C209" s="330"/>
      <c r="D209" s="301"/>
      <c r="E209" s="301"/>
      <c r="F209" s="323" t="s">
        <v>1155</v>
      </c>
      <c r="G209" s="301"/>
      <c r="H209" s="301" t="s">
        <v>1156</v>
      </c>
      <c r="I209" s="301"/>
      <c r="J209" s="301"/>
      <c r="K209" s="345"/>
    </row>
    <row r="210" s="1" customFormat="1" ht="15" customHeight="1">
      <c r="B210" s="324"/>
      <c r="C210" s="301"/>
      <c r="D210" s="301"/>
      <c r="E210" s="301"/>
      <c r="F210" s="323" t="s">
        <v>1153</v>
      </c>
      <c r="G210" s="301"/>
      <c r="H210" s="301" t="s">
        <v>1321</v>
      </c>
      <c r="I210" s="301"/>
      <c r="J210" s="301"/>
      <c r="K210" s="345"/>
    </row>
    <row r="211" s="1" customFormat="1" ht="15" customHeight="1">
      <c r="B211" s="362"/>
      <c r="C211" s="330"/>
      <c r="D211" s="330"/>
      <c r="E211" s="330"/>
      <c r="F211" s="323" t="s">
        <v>1157</v>
      </c>
      <c r="G211" s="308"/>
      <c r="H211" s="349" t="s">
        <v>1158</v>
      </c>
      <c r="I211" s="349"/>
      <c r="J211" s="349"/>
      <c r="K211" s="363"/>
    </row>
    <row r="212" s="1" customFormat="1" ht="15" customHeight="1">
      <c r="B212" s="362"/>
      <c r="C212" s="330"/>
      <c r="D212" s="330"/>
      <c r="E212" s="330"/>
      <c r="F212" s="323" t="s">
        <v>1159</v>
      </c>
      <c r="G212" s="308"/>
      <c r="H212" s="349" t="s">
        <v>874</v>
      </c>
      <c r="I212" s="349"/>
      <c r="J212" s="349"/>
      <c r="K212" s="363"/>
    </row>
    <row r="213" s="1" customFormat="1" ht="15" customHeight="1">
      <c r="B213" s="362"/>
      <c r="C213" s="330"/>
      <c r="D213" s="330"/>
      <c r="E213" s="330"/>
      <c r="F213" s="364"/>
      <c r="G213" s="308"/>
      <c r="H213" s="365"/>
      <c r="I213" s="365"/>
      <c r="J213" s="365"/>
      <c r="K213" s="363"/>
    </row>
    <row r="214" s="1" customFormat="1" ht="15" customHeight="1">
      <c r="B214" s="362"/>
      <c r="C214" s="301" t="s">
        <v>1284</v>
      </c>
      <c r="D214" s="330"/>
      <c r="E214" s="330"/>
      <c r="F214" s="323">
        <v>1</v>
      </c>
      <c r="G214" s="308"/>
      <c r="H214" s="349" t="s">
        <v>1322</v>
      </c>
      <c r="I214" s="349"/>
      <c r="J214" s="349"/>
      <c r="K214" s="363"/>
    </row>
    <row r="215" s="1" customFormat="1" ht="15" customHeight="1">
      <c r="B215" s="362"/>
      <c r="C215" s="330"/>
      <c r="D215" s="330"/>
      <c r="E215" s="330"/>
      <c r="F215" s="323">
        <v>2</v>
      </c>
      <c r="G215" s="308"/>
      <c r="H215" s="349" t="s">
        <v>1323</v>
      </c>
      <c r="I215" s="349"/>
      <c r="J215" s="349"/>
      <c r="K215" s="363"/>
    </row>
    <row r="216" s="1" customFormat="1" ht="15" customHeight="1">
      <c r="B216" s="362"/>
      <c r="C216" s="330"/>
      <c r="D216" s="330"/>
      <c r="E216" s="330"/>
      <c r="F216" s="323">
        <v>3</v>
      </c>
      <c r="G216" s="308"/>
      <c r="H216" s="349" t="s">
        <v>1324</v>
      </c>
      <c r="I216" s="349"/>
      <c r="J216" s="349"/>
      <c r="K216" s="363"/>
    </row>
    <row r="217" s="1" customFormat="1" ht="15" customHeight="1">
      <c r="B217" s="362"/>
      <c r="C217" s="330"/>
      <c r="D217" s="330"/>
      <c r="E217" s="330"/>
      <c r="F217" s="323">
        <v>4</v>
      </c>
      <c r="G217" s="308"/>
      <c r="H217" s="349" t="s">
        <v>1325</v>
      </c>
      <c r="I217" s="349"/>
      <c r="J217" s="349"/>
      <c r="K217" s="363"/>
    </row>
    <row r="218" s="1" customFormat="1" ht="12.75" customHeight="1">
      <c r="B218" s="366"/>
      <c r="C218" s="367"/>
      <c r="D218" s="367"/>
      <c r="E218" s="367"/>
      <c r="F218" s="367"/>
      <c r="G218" s="367"/>
      <c r="H218" s="367"/>
      <c r="I218" s="367"/>
      <c r="J218" s="367"/>
      <c r="K218" s="368"/>
    </row>
  </sheetData>
  <sheetProtection autoFilter="0" deleteColumns="0" deleteRows="0" formatCells="0" formatColumns="0" formatRows="0" insertColumns="0" insertHyperlinks="0" insertRows="0" pivotTables="0" sort="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ageMargins left="0.5902778" right="0.5902778" top="0.5902778" bottom="0.5902778" header="0" footer="0"/>
  <pageSetup r:id="rId1"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9"/>
      <c r="L2" s="1"/>
      <c r="M2" s="1"/>
      <c r="N2" s="1"/>
      <c r="O2" s="1"/>
      <c r="P2" s="1"/>
      <c r="Q2" s="1"/>
      <c r="R2" s="1"/>
      <c r="S2" s="1"/>
      <c r="T2" s="1"/>
      <c r="U2" s="1"/>
      <c r="V2" s="1"/>
      <c r="AT2" s="18" t="s">
        <v>82</v>
      </c>
    </row>
    <row r="3" s="1" customFormat="1" ht="6.96" customHeight="1">
      <c r="B3" s="130"/>
      <c r="C3" s="131"/>
      <c r="D3" s="131"/>
      <c r="E3" s="131"/>
      <c r="F3" s="131"/>
      <c r="G3" s="131"/>
      <c r="H3" s="131"/>
      <c r="I3" s="132"/>
      <c r="J3" s="131"/>
      <c r="K3" s="131"/>
      <c r="L3" s="21"/>
      <c r="AT3" s="18" t="s">
        <v>83</v>
      </c>
    </row>
    <row r="4" s="1" customFormat="1" ht="24.96" customHeight="1">
      <c r="B4" s="21"/>
      <c r="D4" s="133" t="s">
        <v>105</v>
      </c>
      <c r="I4" s="129"/>
      <c r="L4" s="21"/>
      <c r="M4" s="134" t="s">
        <v>10</v>
      </c>
      <c r="AT4" s="18" t="s">
        <v>4</v>
      </c>
    </row>
    <row r="5" s="1" customFormat="1" ht="6.96" customHeight="1">
      <c r="B5" s="21"/>
      <c r="I5" s="129"/>
      <c r="L5" s="21"/>
    </row>
    <row r="6" s="1" customFormat="1" ht="12" customHeight="1">
      <c r="B6" s="21"/>
      <c r="D6" s="135" t="s">
        <v>16</v>
      </c>
      <c r="I6" s="129"/>
      <c r="L6" s="21"/>
    </row>
    <row r="7" s="1" customFormat="1" ht="16.5" customHeight="1">
      <c r="B7" s="21"/>
      <c r="E7" s="136" t="str">
        <f>'Rekapitulace stavby'!K6</f>
        <v>PID Hviezdoslavova Praha 11, zastávka Mikulova a Hněvkovského</v>
      </c>
      <c r="F7" s="135"/>
      <c r="G7" s="135"/>
      <c r="H7" s="135"/>
      <c r="I7" s="129"/>
      <c r="L7" s="21"/>
    </row>
    <row r="8"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2" customFormat="1" ht="16.5" customHeight="1">
      <c r="A9" s="39"/>
      <c r="B9" s="45"/>
      <c r="C9" s="39"/>
      <c r="D9" s="39"/>
      <c r="E9" s="139" t="s">
        <v>107</v>
      </c>
      <c r="F9" s="39"/>
      <c r="G9" s="39"/>
      <c r="H9" s="39"/>
      <c r="I9" s="137"/>
      <c r="J9" s="39"/>
      <c r="K9" s="39"/>
      <c r="L9" s="138"/>
      <c r="S9" s="39"/>
      <c r="T9" s="39"/>
      <c r="U9" s="39"/>
      <c r="V9" s="39"/>
      <c r="W9" s="39"/>
      <c r="X9" s="39"/>
      <c r="Y9" s="39"/>
      <c r="Z9" s="39"/>
      <c r="AA9" s="39"/>
      <c r="AB9" s="39"/>
      <c r="AC9" s="39"/>
      <c r="AD9" s="39"/>
      <c r="AE9" s="39"/>
    </row>
    <row r="10" s="2" customFormat="1">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2" customFormat="1" ht="12" customHeight="1">
      <c r="A12" s="39"/>
      <c r="B12" s="45"/>
      <c r="C12" s="39"/>
      <c r="D12" s="135" t="s">
        <v>21</v>
      </c>
      <c r="E12" s="39"/>
      <c r="F12" s="140" t="s">
        <v>22</v>
      </c>
      <c r="G12" s="39"/>
      <c r="H12" s="39"/>
      <c r="I12" s="141" t="s">
        <v>23</v>
      </c>
      <c r="J12" s="142" t="str">
        <f>'Rekapitulace stavby'!AN8</f>
        <v>21. 8. 2019</v>
      </c>
      <c r="K12" s="39"/>
      <c r="L12" s="13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2" customFormat="1" ht="18" customHeight="1">
      <c r="A15" s="39"/>
      <c r="B15" s="45"/>
      <c r="C15" s="39"/>
      <c r="D15" s="39"/>
      <c r="E15" s="140" t="str">
        <f>IF('Rekapitulace stavby'!E11="","",'Rekapitulace stavby'!E11)</f>
        <v xml:space="preserve"> </v>
      </c>
      <c r="F15" s="39"/>
      <c r="G15" s="39"/>
      <c r="H15" s="39"/>
      <c r="I15" s="141" t="s">
        <v>28</v>
      </c>
      <c r="J15" s="140" t="str">
        <f>IF('Rekapitulace stavby'!AN11="","",'Rekapitulace stavby'!AN11)</f>
        <v/>
      </c>
      <c r="K15" s="39"/>
      <c r="L15" s="13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2" customFormat="1" ht="12" customHeight="1">
      <c r="A20" s="39"/>
      <c r="B20" s="45"/>
      <c r="C20" s="39"/>
      <c r="D20" s="135" t="s">
        <v>31</v>
      </c>
      <c r="E20" s="39"/>
      <c r="F20" s="39"/>
      <c r="G20" s="39"/>
      <c r="H20" s="39"/>
      <c r="I20" s="141" t="s">
        <v>26</v>
      </c>
      <c r="J20" s="140" t="s">
        <v>32</v>
      </c>
      <c r="K20" s="39"/>
      <c r="L20" s="138"/>
      <c r="S20" s="39"/>
      <c r="T20" s="39"/>
      <c r="U20" s="39"/>
      <c r="V20" s="39"/>
      <c r="W20" s="39"/>
      <c r="X20" s="39"/>
      <c r="Y20" s="39"/>
      <c r="Z20" s="39"/>
      <c r="AA20" s="39"/>
      <c r="AB20" s="39"/>
      <c r="AC20" s="39"/>
      <c r="AD20" s="39"/>
      <c r="AE20" s="39"/>
    </row>
    <row r="21" s="2" customFormat="1" ht="18" customHeight="1">
      <c r="A21" s="39"/>
      <c r="B21" s="45"/>
      <c r="C21" s="39"/>
      <c r="D21" s="39"/>
      <c r="E21" s="140" t="s">
        <v>33</v>
      </c>
      <c r="F21" s="39"/>
      <c r="G21" s="39"/>
      <c r="H21" s="39"/>
      <c r="I21" s="141" t="s">
        <v>28</v>
      </c>
      <c r="J21" s="140" t="s">
        <v>34</v>
      </c>
      <c r="K21" s="39"/>
      <c r="L21" s="13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2" customFormat="1" ht="12" customHeight="1">
      <c r="A23" s="39"/>
      <c r="B23" s="45"/>
      <c r="C23" s="39"/>
      <c r="D23" s="135" t="s">
        <v>36</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2" customFormat="1" ht="6.96"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2" customFormat="1" ht="6.96"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2" customFormat="1" ht="25.44" customHeight="1">
      <c r="A30" s="39"/>
      <c r="B30" s="45"/>
      <c r="C30" s="39"/>
      <c r="D30" s="150" t="s">
        <v>39</v>
      </c>
      <c r="E30" s="39"/>
      <c r="F30" s="39"/>
      <c r="G30" s="39"/>
      <c r="H30" s="39"/>
      <c r="I30" s="137"/>
      <c r="J30" s="151">
        <f>ROUND(J89, 2)</f>
        <v>0</v>
      </c>
      <c r="K30" s="39"/>
      <c r="L30" s="138"/>
      <c r="S30" s="39"/>
      <c r="T30" s="39"/>
      <c r="U30" s="39"/>
      <c r="V30" s="39"/>
      <c r="W30" s="39"/>
      <c r="X30" s="39"/>
      <c r="Y30" s="39"/>
      <c r="Z30" s="39"/>
      <c r="AA30" s="39"/>
      <c r="AB30" s="39"/>
      <c r="AC30" s="39"/>
      <c r="AD30" s="39"/>
      <c r="AE30" s="39"/>
    </row>
    <row r="31" s="2" customFormat="1" ht="6.96"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2" customFormat="1" ht="14.4" customHeight="1">
      <c r="A33" s="39"/>
      <c r="B33" s="45"/>
      <c r="C33" s="39"/>
      <c r="D33" s="154" t="s">
        <v>43</v>
      </c>
      <c r="E33" s="135" t="s">
        <v>44</v>
      </c>
      <c r="F33" s="155">
        <f>ROUND((SUM(BE89:BE519)),  2)</f>
        <v>0</v>
      </c>
      <c r="G33" s="39"/>
      <c r="H33" s="39"/>
      <c r="I33" s="156">
        <v>0.20999999999999999</v>
      </c>
      <c r="J33" s="155">
        <f>ROUND(((SUM(BE89:BE519))*I33),  2)</f>
        <v>0</v>
      </c>
      <c r="K33" s="39"/>
      <c r="L33" s="138"/>
      <c r="S33" s="39"/>
      <c r="T33" s="39"/>
      <c r="U33" s="39"/>
      <c r="V33" s="39"/>
      <c r="W33" s="39"/>
      <c r="X33" s="39"/>
      <c r="Y33" s="39"/>
      <c r="Z33" s="39"/>
      <c r="AA33" s="39"/>
      <c r="AB33" s="39"/>
      <c r="AC33" s="39"/>
      <c r="AD33" s="39"/>
      <c r="AE33" s="39"/>
    </row>
    <row r="34" s="2" customFormat="1" ht="14.4" customHeight="1">
      <c r="A34" s="39"/>
      <c r="B34" s="45"/>
      <c r="C34" s="39"/>
      <c r="D34" s="39"/>
      <c r="E34" s="135" t="s">
        <v>45</v>
      </c>
      <c r="F34" s="155">
        <f>ROUND((SUM(BF89:BF519)),  2)</f>
        <v>0</v>
      </c>
      <c r="G34" s="39"/>
      <c r="H34" s="39"/>
      <c r="I34" s="156">
        <v>0.14999999999999999</v>
      </c>
      <c r="J34" s="155">
        <f>ROUND(((SUM(BF89:BF519))*I34),  2)</f>
        <v>0</v>
      </c>
      <c r="K34" s="39"/>
      <c r="L34" s="138"/>
      <c r="S34" s="39"/>
      <c r="T34" s="39"/>
      <c r="U34" s="39"/>
      <c r="V34" s="39"/>
      <c r="W34" s="39"/>
      <c r="X34" s="39"/>
      <c r="Y34" s="39"/>
      <c r="Z34" s="39"/>
      <c r="AA34" s="39"/>
      <c r="AB34" s="39"/>
      <c r="AC34" s="39"/>
      <c r="AD34" s="39"/>
      <c r="AE34" s="39"/>
    </row>
    <row r="35" hidden="1" s="2" customFormat="1" ht="14.4" customHeight="1">
      <c r="A35" s="39"/>
      <c r="B35" s="45"/>
      <c r="C35" s="39"/>
      <c r="D35" s="39"/>
      <c r="E35" s="135" t="s">
        <v>46</v>
      </c>
      <c r="F35" s="155">
        <f>ROUND((SUM(BG89:BG519)),  2)</f>
        <v>0</v>
      </c>
      <c r="G35" s="39"/>
      <c r="H35" s="39"/>
      <c r="I35" s="156">
        <v>0.20999999999999999</v>
      </c>
      <c r="J35" s="155">
        <f>0</f>
        <v>0</v>
      </c>
      <c r="K35" s="39"/>
      <c r="L35" s="138"/>
      <c r="S35" s="39"/>
      <c r="T35" s="39"/>
      <c r="U35" s="39"/>
      <c r="V35" s="39"/>
      <c r="W35" s="39"/>
      <c r="X35" s="39"/>
      <c r="Y35" s="39"/>
      <c r="Z35" s="39"/>
      <c r="AA35" s="39"/>
      <c r="AB35" s="39"/>
      <c r="AC35" s="39"/>
      <c r="AD35" s="39"/>
      <c r="AE35" s="39"/>
    </row>
    <row r="36" hidden="1" s="2" customFormat="1" ht="14.4" customHeight="1">
      <c r="A36" s="39"/>
      <c r="B36" s="45"/>
      <c r="C36" s="39"/>
      <c r="D36" s="39"/>
      <c r="E36" s="135" t="s">
        <v>47</v>
      </c>
      <c r="F36" s="155">
        <f>ROUND((SUM(BH89:BH519)),  2)</f>
        <v>0</v>
      </c>
      <c r="G36" s="39"/>
      <c r="H36" s="39"/>
      <c r="I36" s="156">
        <v>0.14999999999999999</v>
      </c>
      <c r="J36" s="155">
        <f>0</f>
        <v>0</v>
      </c>
      <c r="K36" s="39"/>
      <c r="L36" s="138"/>
      <c r="S36" s="39"/>
      <c r="T36" s="39"/>
      <c r="U36" s="39"/>
      <c r="V36" s="39"/>
      <c r="W36" s="39"/>
      <c r="X36" s="39"/>
      <c r="Y36" s="39"/>
      <c r="Z36" s="39"/>
      <c r="AA36" s="39"/>
      <c r="AB36" s="39"/>
      <c r="AC36" s="39"/>
      <c r="AD36" s="39"/>
      <c r="AE36" s="39"/>
    </row>
    <row r="37" hidden="1" s="2" customFormat="1" ht="14.4" customHeight="1">
      <c r="A37" s="39"/>
      <c r="B37" s="45"/>
      <c r="C37" s="39"/>
      <c r="D37" s="39"/>
      <c r="E37" s="135" t="s">
        <v>48</v>
      </c>
      <c r="F37" s="155">
        <f>ROUND((SUM(BI89:BI519)),  2)</f>
        <v>0</v>
      </c>
      <c r="G37" s="39"/>
      <c r="H37" s="39"/>
      <c r="I37" s="156">
        <v>0</v>
      </c>
      <c r="J37" s="155">
        <f>0</f>
        <v>0</v>
      </c>
      <c r="K37" s="39"/>
      <c r="L37" s="13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2" customFormat="1" ht="25.4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2" customFormat="1" ht="6.96"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2" customFormat="1" ht="16.5" customHeight="1">
      <c r="A48" s="39"/>
      <c r="B48" s="40"/>
      <c r="C48" s="41"/>
      <c r="D48" s="41"/>
      <c r="E48" s="171" t="str">
        <f>E7</f>
        <v>PID Hviezdoslavova Praha 11, zastávka Mikulova a Hněvkovského</v>
      </c>
      <c r="F48" s="33"/>
      <c r="G48" s="33"/>
      <c r="H48" s="33"/>
      <c r="I48" s="137"/>
      <c r="J48" s="41"/>
      <c r="K48" s="41"/>
      <c r="L48" s="138"/>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2" customFormat="1" ht="16.5" customHeight="1">
      <c r="A50" s="39"/>
      <c r="B50" s="40"/>
      <c r="C50" s="41"/>
      <c r="D50" s="41"/>
      <c r="E50" s="70" t="str">
        <f>E9</f>
        <v>SO 100 - Zastávka Hněvkovského</v>
      </c>
      <c r="F50" s="41"/>
      <c r="G50" s="41"/>
      <c r="H50" s="41"/>
      <c r="I50" s="137"/>
      <c r="J50" s="41"/>
      <c r="K50" s="41"/>
      <c r="L50" s="13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Praha 11</v>
      </c>
      <c r="G52" s="41"/>
      <c r="H52" s="41"/>
      <c r="I52" s="141" t="s">
        <v>23</v>
      </c>
      <c r="J52" s="73" t="str">
        <f>IF(J12="","",J12)</f>
        <v>21. 8. 2019</v>
      </c>
      <c r="K52" s="41"/>
      <c r="L52" s="13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141" t="s">
        <v>31</v>
      </c>
      <c r="J54" s="37" t="str">
        <f>E21</f>
        <v>Pro-consult s.r.o.</v>
      </c>
      <c r="K54" s="41"/>
      <c r="L54" s="13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1" t="s">
        <v>36</v>
      </c>
      <c r="J55" s="37" t="str">
        <f>E24</f>
        <v xml:space="preserve"> </v>
      </c>
      <c r="K55" s="41"/>
      <c r="L55" s="13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2" customFormat="1" ht="29.28"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2" customFormat="1" ht="22.8" customHeight="1">
      <c r="A59" s="39"/>
      <c r="B59" s="40"/>
      <c r="C59" s="176" t="s">
        <v>71</v>
      </c>
      <c r="D59" s="41"/>
      <c r="E59" s="41"/>
      <c r="F59" s="41"/>
      <c r="G59" s="41"/>
      <c r="H59" s="41"/>
      <c r="I59" s="137"/>
      <c r="J59" s="103">
        <f>J89</f>
        <v>0</v>
      </c>
      <c r="K59" s="41"/>
      <c r="L59" s="138"/>
      <c r="S59" s="39"/>
      <c r="T59" s="39"/>
      <c r="U59" s="39"/>
      <c r="V59" s="39"/>
      <c r="W59" s="39"/>
      <c r="X59" s="39"/>
      <c r="Y59" s="39"/>
      <c r="Z59" s="39"/>
      <c r="AA59" s="39"/>
      <c r="AB59" s="39"/>
      <c r="AC59" s="39"/>
      <c r="AD59" s="39"/>
      <c r="AE59" s="39"/>
      <c r="AU59" s="18" t="s">
        <v>111</v>
      </c>
    </row>
    <row r="60" s="9" customFormat="1" ht="24.96" customHeight="1">
      <c r="A60" s="9"/>
      <c r="B60" s="177"/>
      <c r="C60" s="178"/>
      <c r="D60" s="179" t="s">
        <v>112</v>
      </c>
      <c r="E60" s="180"/>
      <c r="F60" s="180"/>
      <c r="G60" s="180"/>
      <c r="H60" s="180"/>
      <c r="I60" s="181"/>
      <c r="J60" s="182">
        <f>J90</f>
        <v>0</v>
      </c>
      <c r="K60" s="178"/>
      <c r="L60" s="183"/>
      <c r="S60" s="9"/>
      <c r="T60" s="9"/>
      <c r="U60" s="9"/>
      <c r="V60" s="9"/>
      <c r="W60" s="9"/>
      <c r="X60" s="9"/>
      <c r="Y60" s="9"/>
      <c r="Z60" s="9"/>
      <c r="AA60" s="9"/>
      <c r="AB60" s="9"/>
      <c r="AC60" s="9"/>
      <c r="AD60" s="9"/>
      <c r="AE60" s="9"/>
    </row>
    <row r="61" s="10" customFormat="1" ht="19.92" customHeight="1">
      <c r="A61" s="10"/>
      <c r="B61" s="184"/>
      <c r="C61" s="185"/>
      <c r="D61" s="186" t="s">
        <v>113</v>
      </c>
      <c r="E61" s="187"/>
      <c r="F61" s="187"/>
      <c r="G61" s="187"/>
      <c r="H61" s="187"/>
      <c r="I61" s="188"/>
      <c r="J61" s="189">
        <f>J91</f>
        <v>0</v>
      </c>
      <c r="K61" s="185"/>
      <c r="L61" s="190"/>
      <c r="S61" s="10"/>
      <c r="T61" s="10"/>
      <c r="U61" s="10"/>
      <c r="V61" s="10"/>
      <c r="W61" s="10"/>
      <c r="X61" s="10"/>
      <c r="Y61" s="10"/>
      <c r="Z61" s="10"/>
      <c r="AA61" s="10"/>
      <c r="AB61" s="10"/>
      <c r="AC61" s="10"/>
      <c r="AD61" s="10"/>
      <c r="AE61" s="10"/>
    </row>
    <row r="62" s="10" customFormat="1" ht="19.92" customHeight="1">
      <c r="A62" s="10"/>
      <c r="B62" s="184"/>
      <c r="C62" s="185"/>
      <c r="D62" s="186" t="s">
        <v>114</v>
      </c>
      <c r="E62" s="187"/>
      <c r="F62" s="187"/>
      <c r="G62" s="187"/>
      <c r="H62" s="187"/>
      <c r="I62" s="188"/>
      <c r="J62" s="189">
        <f>J238</f>
        <v>0</v>
      </c>
      <c r="K62" s="185"/>
      <c r="L62" s="190"/>
      <c r="S62" s="10"/>
      <c r="T62" s="10"/>
      <c r="U62" s="10"/>
      <c r="V62" s="10"/>
      <c r="W62" s="10"/>
      <c r="X62" s="10"/>
      <c r="Y62" s="10"/>
      <c r="Z62" s="10"/>
      <c r="AA62" s="10"/>
      <c r="AB62" s="10"/>
      <c r="AC62" s="10"/>
      <c r="AD62" s="10"/>
      <c r="AE62" s="10"/>
    </row>
    <row r="63" s="10" customFormat="1" ht="19.92" customHeight="1">
      <c r="A63" s="10"/>
      <c r="B63" s="184"/>
      <c r="C63" s="185"/>
      <c r="D63" s="186" t="s">
        <v>115</v>
      </c>
      <c r="E63" s="187"/>
      <c r="F63" s="187"/>
      <c r="G63" s="187"/>
      <c r="H63" s="187"/>
      <c r="I63" s="188"/>
      <c r="J63" s="189">
        <f>J249</f>
        <v>0</v>
      </c>
      <c r="K63" s="185"/>
      <c r="L63" s="190"/>
      <c r="S63" s="10"/>
      <c r="T63" s="10"/>
      <c r="U63" s="10"/>
      <c r="V63" s="10"/>
      <c r="W63" s="10"/>
      <c r="X63" s="10"/>
      <c r="Y63" s="10"/>
      <c r="Z63" s="10"/>
      <c r="AA63" s="10"/>
      <c r="AB63" s="10"/>
      <c r="AC63" s="10"/>
      <c r="AD63" s="10"/>
      <c r="AE63" s="10"/>
    </row>
    <row r="64" s="10" customFormat="1" ht="19.92" customHeight="1">
      <c r="A64" s="10"/>
      <c r="B64" s="184"/>
      <c r="C64" s="185"/>
      <c r="D64" s="186" t="s">
        <v>116</v>
      </c>
      <c r="E64" s="187"/>
      <c r="F64" s="187"/>
      <c r="G64" s="187"/>
      <c r="H64" s="187"/>
      <c r="I64" s="188"/>
      <c r="J64" s="189">
        <f>J321</f>
        <v>0</v>
      </c>
      <c r="K64" s="185"/>
      <c r="L64" s="190"/>
      <c r="S64" s="10"/>
      <c r="T64" s="10"/>
      <c r="U64" s="10"/>
      <c r="V64" s="10"/>
      <c r="W64" s="10"/>
      <c r="X64" s="10"/>
      <c r="Y64" s="10"/>
      <c r="Z64" s="10"/>
      <c r="AA64" s="10"/>
      <c r="AB64" s="10"/>
      <c r="AC64" s="10"/>
      <c r="AD64" s="10"/>
      <c r="AE64" s="10"/>
    </row>
    <row r="65" s="10" customFormat="1" ht="19.92" customHeight="1">
      <c r="A65" s="10"/>
      <c r="B65" s="184"/>
      <c r="C65" s="185"/>
      <c r="D65" s="186" t="s">
        <v>117</v>
      </c>
      <c r="E65" s="187"/>
      <c r="F65" s="187"/>
      <c r="G65" s="187"/>
      <c r="H65" s="187"/>
      <c r="I65" s="188"/>
      <c r="J65" s="189">
        <f>J329</f>
        <v>0</v>
      </c>
      <c r="K65" s="185"/>
      <c r="L65" s="190"/>
      <c r="S65" s="10"/>
      <c r="T65" s="10"/>
      <c r="U65" s="10"/>
      <c r="V65" s="10"/>
      <c r="W65" s="10"/>
      <c r="X65" s="10"/>
      <c r="Y65" s="10"/>
      <c r="Z65" s="10"/>
      <c r="AA65" s="10"/>
      <c r="AB65" s="10"/>
      <c r="AC65" s="10"/>
      <c r="AD65" s="10"/>
      <c r="AE65" s="10"/>
    </row>
    <row r="66" s="10" customFormat="1" ht="19.92" customHeight="1">
      <c r="A66" s="10"/>
      <c r="B66" s="184"/>
      <c r="C66" s="185"/>
      <c r="D66" s="186" t="s">
        <v>118</v>
      </c>
      <c r="E66" s="187"/>
      <c r="F66" s="187"/>
      <c r="G66" s="187"/>
      <c r="H66" s="187"/>
      <c r="I66" s="188"/>
      <c r="J66" s="189">
        <f>J465</f>
        <v>0</v>
      </c>
      <c r="K66" s="185"/>
      <c r="L66" s="190"/>
      <c r="S66" s="10"/>
      <c r="T66" s="10"/>
      <c r="U66" s="10"/>
      <c r="V66" s="10"/>
      <c r="W66" s="10"/>
      <c r="X66" s="10"/>
      <c r="Y66" s="10"/>
      <c r="Z66" s="10"/>
      <c r="AA66" s="10"/>
      <c r="AB66" s="10"/>
      <c r="AC66" s="10"/>
      <c r="AD66" s="10"/>
      <c r="AE66" s="10"/>
    </row>
    <row r="67" s="10" customFormat="1" ht="19.92" customHeight="1">
      <c r="A67" s="10"/>
      <c r="B67" s="184"/>
      <c r="C67" s="185"/>
      <c r="D67" s="186" t="s">
        <v>119</v>
      </c>
      <c r="E67" s="187"/>
      <c r="F67" s="187"/>
      <c r="G67" s="187"/>
      <c r="H67" s="187"/>
      <c r="I67" s="188"/>
      <c r="J67" s="189">
        <f>J508</f>
        <v>0</v>
      </c>
      <c r="K67" s="185"/>
      <c r="L67" s="190"/>
      <c r="S67" s="10"/>
      <c r="T67" s="10"/>
      <c r="U67" s="10"/>
      <c r="V67" s="10"/>
      <c r="W67" s="10"/>
      <c r="X67" s="10"/>
      <c r="Y67" s="10"/>
      <c r="Z67" s="10"/>
      <c r="AA67" s="10"/>
      <c r="AB67" s="10"/>
      <c r="AC67" s="10"/>
      <c r="AD67" s="10"/>
      <c r="AE67" s="10"/>
    </row>
    <row r="68" s="9" customFormat="1" ht="24.96" customHeight="1">
      <c r="A68" s="9"/>
      <c r="B68" s="177"/>
      <c r="C68" s="178"/>
      <c r="D68" s="179" t="s">
        <v>120</v>
      </c>
      <c r="E68" s="180"/>
      <c r="F68" s="180"/>
      <c r="G68" s="180"/>
      <c r="H68" s="180"/>
      <c r="I68" s="181"/>
      <c r="J68" s="182">
        <f>J511</f>
        <v>0</v>
      </c>
      <c r="K68" s="178"/>
      <c r="L68" s="183"/>
      <c r="S68" s="9"/>
      <c r="T68" s="9"/>
      <c r="U68" s="9"/>
      <c r="V68" s="9"/>
      <c r="W68" s="9"/>
      <c r="X68" s="9"/>
      <c r="Y68" s="9"/>
      <c r="Z68" s="9"/>
      <c r="AA68" s="9"/>
      <c r="AB68" s="9"/>
      <c r="AC68" s="9"/>
      <c r="AD68" s="9"/>
      <c r="AE68" s="9"/>
    </row>
    <row r="69" s="10" customFormat="1" ht="19.92" customHeight="1">
      <c r="A69" s="10"/>
      <c r="B69" s="184"/>
      <c r="C69" s="185"/>
      <c r="D69" s="186" t="s">
        <v>121</v>
      </c>
      <c r="E69" s="187"/>
      <c r="F69" s="187"/>
      <c r="G69" s="187"/>
      <c r="H69" s="187"/>
      <c r="I69" s="188"/>
      <c r="J69" s="189">
        <f>J512</f>
        <v>0</v>
      </c>
      <c r="K69" s="185"/>
      <c r="L69" s="190"/>
      <c r="S69" s="10"/>
      <c r="T69" s="10"/>
      <c r="U69" s="10"/>
      <c r="V69" s="10"/>
      <c r="W69" s="10"/>
      <c r="X69" s="10"/>
      <c r="Y69" s="10"/>
      <c r="Z69" s="10"/>
      <c r="AA69" s="10"/>
      <c r="AB69" s="10"/>
      <c r="AC69" s="10"/>
      <c r="AD69" s="10"/>
      <c r="AE69" s="10"/>
    </row>
    <row r="70" s="2" customFormat="1" ht="21.84"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2" customFormat="1" ht="6.96" customHeight="1">
      <c r="A71" s="39"/>
      <c r="B71" s="60"/>
      <c r="C71" s="61"/>
      <c r="D71" s="61"/>
      <c r="E71" s="61"/>
      <c r="F71" s="61"/>
      <c r="G71" s="61"/>
      <c r="H71" s="61"/>
      <c r="I71" s="167"/>
      <c r="J71" s="61"/>
      <c r="K71" s="61"/>
      <c r="L71" s="138"/>
      <c r="S71" s="39"/>
      <c r="T71" s="39"/>
      <c r="U71" s="39"/>
      <c r="V71" s="39"/>
      <c r="W71" s="39"/>
      <c r="X71" s="39"/>
      <c r="Y71" s="39"/>
      <c r="Z71" s="39"/>
      <c r="AA71" s="39"/>
      <c r="AB71" s="39"/>
      <c r="AC71" s="39"/>
      <c r="AD71" s="39"/>
      <c r="AE71" s="39"/>
    </row>
    <row r="75" s="2" customFormat="1" ht="6.96" customHeight="1">
      <c r="A75" s="39"/>
      <c r="B75" s="62"/>
      <c r="C75" s="63"/>
      <c r="D75" s="63"/>
      <c r="E75" s="63"/>
      <c r="F75" s="63"/>
      <c r="G75" s="63"/>
      <c r="H75" s="63"/>
      <c r="I75" s="170"/>
      <c r="J75" s="63"/>
      <c r="K75" s="63"/>
      <c r="L75" s="138"/>
      <c r="S75" s="39"/>
      <c r="T75" s="39"/>
      <c r="U75" s="39"/>
      <c r="V75" s="39"/>
      <c r="W75" s="39"/>
      <c r="X75" s="39"/>
      <c r="Y75" s="39"/>
      <c r="Z75" s="39"/>
      <c r="AA75" s="39"/>
      <c r="AB75" s="39"/>
      <c r="AC75" s="39"/>
      <c r="AD75" s="39"/>
      <c r="AE75" s="39"/>
    </row>
    <row r="76" s="2" customFormat="1" ht="24.96" customHeight="1">
      <c r="A76" s="39"/>
      <c r="B76" s="40"/>
      <c r="C76" s="24" t="s">
        <v>122</v>
      </c>
      <c r="D76" s="41"/>
      <c r="E76" s="41"/>
      <c r="F76" s="41"/>
      <c r="G76" s="41"/>
      <c r="H76" s="41"/>
      <c r="I76" s="137"/>
      <c r="J76" s="41"/>
      <c r="K76" s="41"/>
      <c r="L76" s="138"/>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2" customFormat="1" ht="12" customHeight="1">
      <c r="A78" s="39"/>
      <c r="B78" s="40"/>
      <c r="C78" s="33" t="s">
        <v>16</v>
      </c>
      <c r="D78" s="41"/>
      <c r="E78" s="41"/>
      <c r="F78" s="41"/>
      <c r="G78" s="41"/>
      <c r="H78" s="41"/>
      <c r="I78" s="137"/>
      <c r="J78" s="41"/>
      <c r="K78" s="41"/>
      <c r="L78" s="138"/>
      <c r="S78" s="39"/>
      <c r="T78" s="39"/>
      <c r="U78" s="39"/>
      <c r="V78" s="39"/>
      <c r="W78" s="39"/>
      <c r="X78" s="39"/>
      <c r="Y78" s="39"/>
      <c r="Z78" s="39"/>
      <c r="AA78" s="39"/>
      <c r="AB78" s="39"/>
      <c r="AC78" s="39"/>
      <c r="AD78" s="39"/>
      <c r="AE78" s="39"/>
    </row>
    <row r="79" s="2" customFormat="1" ht="16.5" customHeight="1">
      <c r="A79" s="39"/>
      <c r="B79" s="40"/>
      <c r="C79" s="41"/>
      <c r="D79" s="41"/>
      <c r="E79" s="171" t="str">
        <f>E7</f>
        <v>PID Hviezdoslavova Praha 11, zastávka Mikulova a Hněvkovského</v>
      </c>
      <c r="F79" s="33"/>
      <c r="G79" s="33"/>
      <c r="H79" s="33"/>
      <c r="I79" s="137"/>
      <c r="J79" s="41"/>
      <c r="K79" s="41"/>
      <c r="L79" s="138"/>
      <c r="S79" s="39"/>
      <c r="T79" s="39"/>
      <c r="U79" s="39"/>
      <c r="V79" s="39"/>
      <c r="W79" s="39"/>
      <c r="X79" s="39"/>
      <c r="Y79" s="39"/>
      <c r="Z79" s="39"/>
      <c r="AA79" s="39"/>
      <c r="AB79" s="39"/>
      <c r="AC79" s="39"/>
      <c r="AD79" s="39"/>
      <c r="AE79" s="39"/>
    </row>
    <row r="80" s="2" customFormat="1" ht="12" customHeight="1">
      <c r="A80" s="39"/>
      <c r="B80" s="40"/>
      <c r="C80" s="33" t="s">
        <v>106</v>
      </c>
      <c r="D80" s="41"/>
      <c r="E80" s="41"/>
      <c r="F80" s="41"/>
      <c r="G80" s="41"/>
      <c r="H80" s="41"/>
      <c r="I80" s="137"/>
      <c r="J80" s="41"/>
      <c r="K80" s="41"/>
      <c r="L80" s="138"/>
      <c r="S80" s="39"/>
      <c r="T80" s="39"/>
      <c r="U80" s="39"/>
      <c r="V80" s="39"/>
      <c r="W80" s="39"/>
      <c r="X80" s="39"/>
      <c r="Y80" s="39"/>
      <c r="Z80" s="39"/>
      <c r="AA80" s="39"/>
      <c r="AB80" s="39"/>
      <c r="AC80" s="39"/>
      <c r="AD80" s="39"/>
      <c r="AE80" s="39"/>
    </row>
    <row r="81" s="2" customFormat="1" ht="16.5" customHeight="1">
      <c r="A81" s="39"/>
      <c r="B81" s="40"/>
      <c r="C81" s="41"/>
      <c r="D81" s="41"/>
      <c r="E81" s="70" t="str">
        <f>E9</f>
        <v>SO 100 - Zastávka Hněvkovského</v>
      </c>
      <c r="F81" s="41"/>
      <c r="G81" s="41"/>
      <c r="H81" s="41"/>
      <c r="I81" s="137"/>
      <c r="J81" s="41"/>
      <c r="K81" s="41"/>
      <c r="L81" s="138"/>
      <c r="S81" s="39"/>
      <c r="T81" s="39"/>
      <c r="U81" s="39"/>
      <c r="V81" s="39"/>
      <c r="W81" s="39"/>
      <c r="X81" s="39"/>
      <c r="Y81" s="39"/>
      <c r="Z81" s="39"/>
      <c r="AA81" s="39"/>
      <c r="AB81" s="39"/>
      <c r="AC81" s="39"/>
      <c r="AD81" s="39"/>
      <c r="AE81" s="39"/>
    </row>
    <row r="82" s="2" customFormat="1" ht="6.96"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2" customFormat="1" ht="12" customHeight="1">
      <c r="A83" s="39"/>
      <c r="B83" s="40"/>
      <c r="C83" s="33" t="s">
        <v>21</v>
      </c>
      <c r="D83" s="41"/>
      <c r="E83" s="41"/>
      <c r="F83" s="28" t="str">
        <f>F12</f>
        <v>Praha 11</v>
      </c>
      <c r="G83" s="41"/>
      <c r="H83" s="41"/>
      <c r="I83" s="141" t="s">
        <v>23</v>
      </c>
      <c r="J83" s="73" t="str">
        <f>IF(J12="","",J12)</f>
        <v>21. 8. 2019</v>
      </c>
      <c r="K83" s="41"/>
      <c r="L83" s="138"/>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2" customFormat="1" ht="15.15" customHeight="1">
      <c r="A85" s="39"/>
      <c r="B85" s="40"/>
      <c r="C85" s="33" t="s">
        <v>25</v>
      </c>
      <c r="D85" s="41"/>
      <c r="E85" s="41"/>
      <c r="F85" s="28" t="str">
        <f>E15</f>
        <v xml:space="preserve"> </v>
      </c>
      <c r="G85" s="41"/>
      <c r="H85" s="41"/>
      <c r="I85" s="141" t="s">
        <v>31</v>
      </c>
      <c r="J85" s="37" t="str">
        <f>E21</f>
        <v>Pro-consult s.r.o.</v>
      </c>
      <c r="K85" s="41"/>
      <c r="L85" s="138"/>
      <c r="S85" s="39"/>
      <c r="T85" s="39"/>
      <c r="U85" s="39"/>
      <c r="V85" s="39"/>
      <c r="W85" s="39"/>
      <c r="X85" s="39"/>
      <c r="Y85" s="39"/>
      <c r="Z85" s="39"/>
      <c r="AA85" s="39"/>
      <c r="AB85" s="39"/>
      <c r="AC85" s="39"/>
      <c r="AD85" s="39"/>
      <c r="AE85" s="39"/>
    </row>
    <row r="86" s="2" customFormat="1" ht="15.15" customHeight="1">
      <c r="A86" s="39"/>
      <c r="B86" s="40"/>
      <c r="C86" s="33" t="s">
        <v>29</v>
      </c>
      <c r="D86" s="41"/>
      <c r="E86" s="41"/>
      <c r="F86" s="28" t="str">
        <f>IF(E18="","",E18)</f>
        <v>Vyplň údaj</v>
      </c>
      <c r="G86" s="41"/>
      <c r="H86" s="41"/>
      <c r="I86" s="141" t="s">
        <v>36</v>
      </c>
      <c r="J86" s="37" t="str">
        <f>E24</f>
        <v xml:space="preserve"> </v>
      </c>
      <c r="K86" s="41"/>
      <c r="L86" s="138"/>
      <c r="S86" s="39"/>
      <c r="T86" s="39"/>
      <c r="U86" s="39"/>
      <c r="V86" s="39"/>
      <c r="W86" s="39"/>
      <c r="X86" s="39"/>
      <c r="Y86" s="39"/>
      <c r="Z86" s="39"/>
      <c r="AA86" s="39"/>
      <c r="AB86" s="39"/>
      <c r="AC86" s="39"/>
      <c r="AD86" s="39"/>
      <c r="AE86" s="39"/>
    </row>
    <row r="87" s="2" customFormat="1" ht="10.32"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11" customFormat="1" ht="29.28" customHeight="1">
      <c r="A88" s="191"/>
      <c r="B88" s="192"/>
      <c r="C88" s="193" t="s">
        <v>123</v>
      </c>
      <c r="D88" s="194" t="s">
        <v>58</v>
      </c>
      <c r="E88" s="194" t="s">
        <v>54</v>
      </c>
      <c r="F88" s="194" t="s">
        <v>55</v>
      </c>
      <c r="G88" s="194" t="s">
        <v>124</v>
      </c>
      <c r="H88" s="194" t="s">
        <v>125</v>
      </c>
      <c r="I88" s="195" t="s">
        <v>126</v>
      </c>
      <c r="J88" s="194" t="s">
        <v>110</v>
      </c>
      <c r="K88" s="196" t="s">
        <v>127</v>
      </c>
      <c r="L88" s="197"/>
      <c r="M88" s="93" t="s">
        <v>19</v>
      </c>
      <c r="N88" s="94" t="s">
        <v>43</v>
      </c>
      <c r="O88" s="94" t="s">
        <v>128</v>
      </c>
      <c r="P88" s="94" t="s">
        <v>129</v>
      </c>
      <c r="Q88" s="94" t="s">
        <v>130</v>
      </c>
      <c r="R88" s="94" t="s">
        <v>131</v>
      </c>
      <c r="S88" s="94" t="s">
        <v>132</v>
      </c>
      <c r="T88" s="95" t="s">
        <v>133</v>
      </c>
      <c r="U88" s="191"/>
      <c r="V88" s="191"/>
      <c r="W88" s="191"/>
      <c r="X88" s="191"/>
      <c r="Y88" s="191"/>
      <c r="Z88" s="191"/>
      <c r="AA88" s="191"/>
      <c r="AB88" s="191"/>
      <c r="AC88" s="191"/>
      <c r="AD88" s="191"/>
      <c r="AE88" s="191"/>
    </row>
    <row r="89" s="2" customFormat="1" ht="22.8" customHeight="1">
      <c r="A89" s="39"/>
      <c r="B89" s="40"/>
      <c r="C89" s="100" t="s">
        <v>134</v>
      </c>
      <c r="D89" s="41"/>
      <c r="E89" s="41"/>
      <c r="F89" s="41"/>
      <c r="G89" s="41"/>
      <c r="H89" s="41"/>
      <c r="I89" s="137"/>
      <c r="J89" s="198">
        <f>BK89</f>
        <v>0</v>
      </c>
      <c r="K89" s="41"/>
      <c r="L89" s="45"/>
      <c r="M89" s="96"/>
      <c r="N89" s="199"/>
      <c r="O89" s="97"/>
      <c r="P89" s="200">
        <f>P90+P511</f>
        <v>0</v>
      </c>
      <c r="Q89" s="97"/>
      <c r="R89" s="200">
        <f>R90+R511</f>
        <v>2353.2170357</v>
      </c>
      <c r="S89" s="97"/>
      <c r="T89" s="201">
        <f>T90+T511</f>
        <v>1591.415</v>
      </c>
      <c r="U89" s="39"/>
      <c r="V89" s="39"/>
      <c r="W89" s="39"/>
      <c r="X89" s="39"/>
      <c r="Y89" s="39"/>
      <c r="Z89" s="39"/>
      <c r="AA89" s="39"/>
      <c r="AB89" s="39"/>
      <c r="AC89" s="39"/>
      <c r="AD89" s="39"/>
      <c r="AE89" s="39"/>
      <c r="AT89" s="18" t="s">
        <v>72</v>
      </c>
      <c r="AU89" s="18" t="s">
        <v>111</v>
      </c>
      <c r="BK89" s="202">
        <f>BK90+BK511</f>
        <v>0</v>
      </c>
    </row>
    <row r="90" s="12" customFormat="1" ht="25.92" customHeight="1">
      <c r="A90" s="12"/>
      <c r="B90" s="203"/>
      <c r="C90" s="204"/>
      <c r="D90" s="205" t="s">
        <v>72</v>
      </c>
      <c r="E90" s="206" t="s">
        <v>135</v>
      </c>
      <c r="F90" s="206" t="s">
        <v>136</v>
      </c>
      <c r="G90" s="204"/>
      <c r="H90" s="204"/>
      <c r="I90" s="207"/>
      <c r="J90" s="208">
        <f>BK90</f>
        <v>0</v>
      </c>
      <c r="K90" s="204"/>
      <c r="L90" s="209"/>
      <c r="M90" s="210"/>
      <c r="N90" s="211"/>
      <c r="O90" s="211"/>
      <c r="P90" s="212">
        <f>P91+P238+P249+P321+P329+P465+P508</f>
        <v>0</v>
      </c>
      <c r="Q90" s="211"/>
      <c r="R90" s="212">
        <f>R91+R238+R249+R321+R329+R465+R508</f>
        <v>2348.0139757000002</v>
      </c>
      <c r="S90" s="211"/>
      <c r="T90" s="213">
        <f>T91+T238+T249+T321+T329+T465+T508</f>
        <v>1591.415</v>
      </c>
      <c r="U90" s="12"/>
      <c r="V90" s="12"/>
      <c r="W90" s="12"/>
      <c r="X90" s="12"/>
      <c r="Y90" s="12"/>
      <c r="Z90" s="12"/>
      <c r="AA90" s="12"/>
      <c r="AB90" s="12"/>
      <c r="AC90" s="12"/>
      <c r="AD90" s="12"/>
      <c r="AE90" s="12"/>
      <c r="AR90" s="214" t="s">
        <v>81</v>
      </c>
      <c r="AT90" s="215" t="s">
        <v>72</v>
      </c>
      <c r="AU90" s="215" t="s">
        <v>73</v>
      </c>
      <c r="AY90" s="214" t="s">
        <v>137</v>
      </c>
      <c r="BK90" s="216">
        <f>BK91+BK238+BK249+BK321+BK329+BK465+BK508</f>
        <v>0</v>
      </c>
    </row>
    <row r="91" s="12" customFormat="1" ht="22.8" customHeight="1">
      <c r="A91" s="12"/>
      <c r="B91" s="203"/>
      <c r="C91" s="204"/>
      <c r="D91" s="205" t="s">
        <v>72</v>
      </c>
      <c r="E91" s="217" t="s">
        <v>81</v>
      </c>
      <c r="F91" s="217" t="s">
        <v>138</v>
      </c>
      <c r="G91" s="204"/>
      <c r="H91" s="204"/>
      <c r="I91" s="207"/>
      <c r="J91" s="218">
        <f>BK91</f>
        <v>0</v>
      </c>
      <c r="K91" s="204"/>
      <c r="L91" s="209"/>
      <c r="M91" s="210"/>
      <c r="N91" s="211"/>
      <c r="O91" s="211"/>
      <c r="P91" s="212">
        <f>SUM(P92:P237)</f>
        <v>0</v>
      </c>
      <c r="Q91" s="211"/>
      <c r="R91" s="212">
        <f>SUM(R92:R237)</f>
        <v>2041.1368500000001</v>
      </c>
      <c r="S91" s="211"/>
      <c r="T91" s="213">
        <f>SUM(T92:T237)</f>
        <v>1589.126</v>
      </c>
      <c r="U91" s="12"/>
      <c r="V91" s="12"/>
      <c r="W91" s="12"/>
      <c r="X91" s="12"/>
      <c r="Y91" s="12"/>
      <c r="Z91" s="12"/>
      <c r="AA91" s="12"/>
      <c r="AB91" s="12"/>
      <c r="AC91" s="12"/>
      <c r="AD91" s="12"/>
      <c r="AE91" s="12"/>
      <c r="AR91" s="214" t="s">
        <v>81</v>
      </c>
      <c r="AT91" s="215" t="s">
        <v>72</v>
      </c>
      <c r="AU91" s="215" t="s">
        <v>81</v>
      </c>
      <c r="AY91" s="214" t="s">
        <v>137</v>
      </c>
      <c r="BK91" s="216">
        <f>SUM(BK92:BK237)</f>
        <v>0</v>
      </c>
    </row>
    <row r="92" s="2" customFormat="1" ht="16.5" customHeight="1">
      <c r="A92" s="39"/>
      <c r="B92" s="40"/>
      <c r="C92" s="219" t="s">
        <v>81</v>
      </c>
      <c r="D92" s="219" t="s">
        <v>139</v>
      </c>
      <c r="E92" s="220" t="s">
        <v>140</v>
      </c>
      <c r="F92" s="221" t="s">
        <v>141</v>
      </c>
      <c r="G92" s="222" t="s">
        <v>142</v>
      </c>
      <c r="H92" s="223">
        <v>1</v>
      </c>
      <c r="I92" s="224"/>
      <c r="J92" s="225">
        <f>ROUND(I92*H92,2)</f>
        <v>0</v>
      </c>
      <c r="K92" s="221" t="s">
        <v>143</v>
      </c>
      <c r="L92" s="45"/>
      <c r="M92" s="226" t="s">
        <v>19</v>
      </c>
      <c r="N92" s="227" t="s">
        <v>44</v>
      </c>
      <c r="O92" s="85"/>
      <c r="P92" s="228">
        <f>O92*H92</f>
        <v>0</v>
      </c>
      <c r="Q92" s="228">
        <v>0</v>
      </c>
      <c r="R92" s="228">
        <f>Q92*H92</f>
        <v>0</v>
      </c>
      <c r="S92" s="228">
        <v>0</v>
      </c>
      <c r="T92" s="229">
        <f>S92*H92</f>
        <v>0</v>
      </c>
      <c r="U92" s="39"/>
      <c r="V92" s="39"/>
      <c r="W92" s="39"/>
      <c r="X92" s="39"/>
      <c r="Y92" s="39"/>
      <c r="Z92" s="39"/>
      <c r="AA92" s="39"/>
      <c r="AB92" s="39"/>
      <c r="AC92" s="39"/>
      <c r="AD92" s="39"/>
      <c r="AE92" s="39"/>
      <c r="AR92" s="230" t="s">
        <v>144</v>
      </c>
      <c r="AT92" s="230" t="s">
        <v>139</v>
      </c>
      <c r="AU92" s="230" t="s">
        <v>83</v>
      </c>
      <c r="AY92" s="18" t="s">
        <v>137</v>
      </c>
      <c r="BE92" s="231">
        <f>IF(N92="základní",J92,0)</f>
        <v>0</v>
      </c>
      <c r="BF92" s="231">
        <f>IF(N92="snížená",J92,0)</f>
        <v>0</v>
      </c>
      <c r="BG92" s="231">
        <f>IF(N92="zákl. přenesená",J92,0)</f>
        <v>0</v>
      </c>
      <c r="BH92" s="231">
        <f>IF(N92="sníž. přenesená",J92,0)</f>
        <v>0</v>
      </c>
      <c r="BI92" s="231">
        <f>IF(N92="nulová",J92,0)</f>
        <v>0</v>
      </c>
      <c r="BJ92" s="18" t="s">
        <v>81</v>
      </c>
      <c r="BK92" s="231">
        <f>ROUND(I92*H92,2)</f>
        <v>0</v>
      </c>
      <c r="BL92" s="18" t="s">
        <v>144</v>
      </c>
      <c r="BM92" s="230" t="s">
        <v>145</v>
      </c>
    </row>
    <row r="93" s="2" customFormat="1">
      <c r="A93" s="39"/>
      <c r="B93" s="40"/>
      <c r="C93" s="41"/>
      <c r="D93" s="232" t="s">
        <v>146</v>
      </c>
      <c r="E93" s="41"/>
      <c r="F93" s="233" t="s">
        <v>147</v>
      </c>
      <c r="G93" s="41"/>
      <c r="H93" s="41"/>
      <c r="I93" s="137"/>
      <c r="J93" s="41"/>
      <c r="K93" s="41"/>
      <c r="L93" s="45"/>
      <c r="M93" s="234"/>
      <c r="N93" s="235"/>
      <c r="O93" s="85"/>
      <c r="P93" s="85"/>
      <c r="Q93" s="85"/>
      <c r="R93" s="85"/>
      <c r="S93" s="85"/>
      <c r="T93" s="86"/>
      <c r="U93" s="39"/>
      <c r="V93" s="39"/>
      <c r="W93" s="39"/>
      <c r="X93" s="39"/>
      <c r="Y93" s="39"/>
      <c r="Z93" s="39"/>
      <c r="AA93" s="39"/>
      <c r="AB93" s="39"/>
      <c r="AC93" s="39"/>
      <c r="AD93" s="39"/>
      <c r="AE93" s="39"/>
      <c r="AT93" s="18" t="s">
        <v>146</v>
      </c>
      <c r="AU93" s="18" t="s">
        <v>83</v>
      </c>
    </row>
    <row r="94" s="13" customFormat="1">
      <c r="A94" s="13"/>
      <c r="B94" s="236"/>
      <c r="C94" s="237"/>
      <c r="D94" s="232" t="s">
        <v>148</v>
      </c>
      <c r="E94" s="238" t="s">
        <v>19</v>
      </c>
      <c r="F94" s="239" t="s">
        <v>149</v>
      </c>
      <c r="G94" s="237"/>
      <c r="H94" s="240">
        <v>1</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148</v>
      </c>
      <c r="AU94" s="246" t="s">
        <v>83</v>
      </c>
      <c r="AV94" s="13" t="s">
        <v>83</v>
      </c>
      <c r="AW94" s="13" t="s">
        <v>35</v>
      </c>
      <c r="AX94" s="13" t="s">
        <v>73</v>
      </c>
      <c r="AY94" s="246" t="s">
        <v>137</v>
      </c>
    </row>
    <row r="95" s="14" customFormat="1">
      <c r="A95" s="14"/>
      <c r="B95" s="247"/>
      <c r="C95" s="248"/>
      <c r="D95" s="232" t="s">
        <v>148</v>
      </c>
      <c r="E95" s="249" t="s">
        <v>19</v>
      </c>
      <c r="F95" s="250" t="s">
        <v>150</v>
      </c>
      <c r="G95" s="248"/>
      <c r="H95" s="251">
        <v>1</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148</v>
      </c>
      <c r="AU95" s="257" t="s">
        <v>83</v>
      </c>
      <c r="AV95" s="14" t="s">
        <v>144</v>
      </c>
      <c r="AW95" s="14" t="s">
        <v>35</v>
      </c>
      <c r="AX95" s="14" t="s">
        <v>81</v>
      </c>
      <c r="AY95" s="257" t="s">
        <v>137</v>
      </c>
    </row>
    <row r="96" s="2" customFormat="1" ht="16.5" customHeight="1">
      <c r="A96" s="39"/>
      <c r="B96" s="40"/>
      <c r="C96" s="219" t="s">
        <v>83</v>
      </c>
      <c r="D96" s="219" t="s">
        <v>139</v>
      </c>
      <c r="E96" s="220" t="s">
        <v>151</v>
      </c>
      <c r="F96" s="221" t="s">
        <v>152</v>
      </c>
      <c r="G96" s="222" t="s">
        <v>142</v>
      </c>
      <c r="H96" s="223">
        <v>1</v>
      </c>
      <c r="I96" s="224"/>
      <c r="J96" s="225">
        <f>ROUND(I96*H96,2)</f>
        <v>0</v>
      </c>
      <c r="K96" s="221" t="s">
        <v>19</v>
      </c>
      <c r="L96" s="45"/>
      <c r="M96" s="226" t="s">
        <v>19</v>
      </c>
      <c r="N96" s="227" t="s">
        <v>44</v>
      </c>
      <c r="O96" s="85"/>
      <c r="P96" s="228">
        <f>O96*H96</f>
        <v>0</v>
      </c>
      <c r="Q96" s="228">
        <v>5.0000000000000002E-05</v>
      </c>
      <c r="R96" s="228">
        <f>Q96*H96</f>
        <v>5.0000000000000002E-05</v>
      </c>
      <c r="S96" s="228">
        <v>0</v>
      </c>
      <c r="T96" s="229">
        <f>S96*H96</f>
        <v>0</v>
      </c>
      <c r="U96" s="39"/>
      <c r="V96" s="39"/>
      <c r="W96" s="39"/>
      <c r="X96" s="39"/>
      <c r="Y96" s="39"/>
      <c r="Z96" s="39"/>
      <c r="AA96" s="39"/>
      <c r="AB96" s="39"/>
      <c r="AC96" s="39"/>
      <c r="AD96" s="39"/>
      <c r="AE96" s="39"/>
      <c r="AR96" s="230" t="s">
        <v>144</v>
      </c>
      <c r="AT96" s="230" t="s">
        <v>139</v>
      </c>
      <c r="AU96" s="230" t="s">
        <v>83</v>
      </c>
      <c r="AY96" s="18" t="s">
        <v>137</v>
      </c>
      <c r="BE96" s="231">
        <f>IF(N96="základní",J96,0)</f>
        <v>0</v>
      </c>
      <c r="BF96" s="231">
        <f>IF(N96="snížená",J96,0)</f>
        <v>0</v>
      </c>
      <c r="BG96" s="231">
        <f>IF(N96="zákl. přenesená",J96,0)</f>
        <v>0</v>
      </c>
      <c r="BH96" s="231">
        <f>IF(N96="sníž. přenesená",J96,0)</f>
        <v>0</v>
      </c>
      <c r="BI96" s="231">
        <f>IF(N96="nulová",J96,0)</f>
        <v>0</v>
      </c>
      <c r="BJ96" s="18" t="s">
        <v>81</v>
      </c>
      <c r="BK96" s="231">
        <f>ROUND(I96*H96,2)</f>
        <v>0</v>
      </c>
      <c r="BL96" s="18" t="s">
        <v>144</v>
      </c>
      <c r="BM96" s="230" t="s">
        <v>153</v>
      </c>
    </row>
    <row r="97" s="2" customFormat="1">
      <c r="A97" s="39"/>
      <c r="B97" s="40"/>
      <c r="C97" s="41"/>
      <c r="D97" s="232" t="s">
        <v>146</v>
      </c>
      <c r="E97" s="41"/>
      <c r="F97" s="233" t="s">
        <v>154</v>
      </c>
      <c r="G97" s="41"/>
      <c r="H97" s="41"/>
      <c r="I97" s="137"/>
      <c r="J97" s="41"/>
      <c r="K97" s="41"/>
      <c r="L97" s="45"/>
      <c r="M97" s="234"/>
      <c r="N97" s="235"/>
      <c r="O97" s="85"/>
      <c r="P97" s="85"/>
      <c r="Q97" s="85"/>
      <c r="R97" s="85"/>
      <c r="S97" s="85"/>
      <c r="T97" s="86"/>
      <c r="U97" s="39"/>
      <c r="V97" s="39"/>
      <c r="W97" s="39"/>
      <c r="X97" s="39"/>
      <c r="Y97" s="39"/>
      <c r="Z97" s="39"/>
      <c r="AA97" s="39"/>
      <c r="AB97" s="39"/>
      <c r="AC97" s="39"/>
      <c r="AD97" s="39"/>
      <c r="AE97" s="39"/>
      <c r="AT97" s="18" t="s">
        <v>146</v>
      </c>
      <c r="AU97" s="18" t="s">
        <v>83</v>
      </c>
    </row>
    <row r="98" s="13" customFormat="1">
      <c r="A98" s="13"/>
      <c r="B98" s="236"/>
      <c r="C98" s="237"/>
      <c r="D98" s="232" t="s">
        <v>148</v>
      </c>
      <c r="E98" s="238" t="s">
        <v>19</v>
      </c>
      <c r="F98" s="239" t="s">
        <v>155</v>
      </c>
      <c r="G98" s="237"/>
      <c r="H98" s="240">
        <v>1</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148</v>
      </c>
      <c r="AU98" s="246" t="s">
        <v>83</v>
      </c>
      <c r="AV98" s="13" t="s">
        <v>83</v>
      </c>
      <c r="AW98" s="13" t="s">
        <v>35</v>
      </c>
      <c r="AX98" s="13" t="s">
        <v>73</v>
      </c>
      <c r="AY98" s="246" t="s">
        <v>137</v>
      </c>
    </row>
    <row r="99" s="14" customFormat="1">
      <c r="A99" s="14"/>
      <c r="B99" s="247"/>
      <c r="C99" s="248"/>
      <c r="D99" s="232" t="s">
        <v>148</v>
      </c>
      <c r="E99" s="249" t="s">
        <v>19</v>
      </c>
      <c r="F99" s="250" t="s">
        <v>150</v>
      </c>
      <c r="G99" s="248"/>
      <c r="H99" s="251">
        <v>1</v>
      </c>
      <c r="I99" s="252"/>
      <c r="J99" s="248"/>
      <c r="K99" s="248"/>
      <c r="L99" s="253"/>
      <c r="M99" s="254"/>
      <c r="N99" s="255"/>
      <c r="O99" s="255"/>
      <c r="P99" s="255"/>
      <c r="Q99" s="255"/>
      <c r="R99" s="255"/>
      <c r="S99" s="255"/>
      <c r="T99" s="256"/>
      <c r="U99" s="14"/>
      <c r="V99" s="14"/>
      <c r="W99" s="14"/>
      <c r="X99" s="14"/>
      <c r="Y99" s="14"/>
      <c r="Z99" s="14"/>
      <c r="AA99" s="14"/>
      <c r="AB99" s="14"/>
      <c r="AC99" s="14"/>
      <c r="AD99" s="14"/>
      <c r="AE99" s="14"/>
      <c r="AT99" s="257" t="s">
        <v>148</v>
      </c>
      <c r="AU99" s="257" t="s">
        <v>83</v>
      </c>
      <c r="AV99" s="14" t="s">
        <v>144</v>
      </c>
      <c r="AW99" s="14" t="s">
        <v>35</v>
      </c>
      <c r="AX99" s="14" t="s">
        <v>81</v>
      </c>
      <c r="AY99" s="257" t="s">
        <v>137</v>
      </c>
    </row>
    <row r="100" s="2" customFormat="1" ht="16.5" customHeight="1">
      <c r="A100" s="39"/>
      <c r="B100" s="40"/>
      <c r="C100" s="219" t="s">
        <v>156</v>
      </c>
      <c r="D100" s="219" t="s">
        <v>139</v>
      </c>
      <c r="E100" s="220" t="s">
        <v>157</v>
      </c>
      <c r="F100" s="221" t="s">
        <v>158</v>
      </c>
      <c r="G100" s="222" t="s">
        <v>142</v>
      </c>
      <c r="H100" s="223">
        <v>1</v>
      </c>
      <c r="I100" s="224"/>
      <c r="J100" s="225">
        <f>ROUND(I100*H100,2)</f>
        <v>0</v>
      </c>
      <c r="K100" s="221" t="s">
        <v>143</v>
      </c>
      <c r="L100" s="45"/>
      <c r="M100" s="226" t="s">
        <v>19</v>
      </c>
      <c r="N100" s="227" t="s">
        <v>44</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144</v>
      </c>
      <c r="AT100" s="230" t="s">
        <v>139</v>
      </c>
      <c r="AU100" s="230" t="s">
        <v>83</v>
      </c>
      <c r="AY100" s="18" t="s">
        <v>137</v>
      </c>
      <c r="BE100" s="231">
        <f>IF(N100="základní",J100,0)</f>
        <v>0</v>
      </c>
      <c r="BF100" s="231">
        <f>IF(N100="snížená",J100,0)</f>
        <v>0</v>
      </c>
      <c r="BG100" s="231">
        <f>IF(N100="zákl. přenesená",J100,0)</f>
        <v>0</v>
      </c>
      <c r="BH100" s="231">
        <f>IF(N100="sníž. přenesená",J100,0)</f>
        <v>0</v>
      </c>
      <c r="BI100" s="231">
        <f>IF(N100="nulová",J100,0)</f>
        <v>0</v>
      </c>
      <c r="BJ100" s="18" t="s">
        <v>81</v>
      </c>
      <c r="BK100" s="231">
        <f>ROUND(I100*H100,2)</f>
        <v>0</v>
      </c>
      <c r="BL100" s="18" t="s">
        <v>144</v>
      </c>
      <c r="BM100" s="230" t="s">
        <v>159</v>
      </c>
    </row>
    <row r="101" s="2" customFormat="1">
      <c r="A101" s="39"/>
      <c r="B101" s="40"/>
      <c r="C101" s="41"/>
      <c r="D101" s="232" t="s">
        <v>146</v>
      </c>
      <c r="E101" s="41"/>
      <c r="F101" s="233" t="s">
        <v>160</v>
      </c>
      <c r="G101" s="41"/>
      <c r="H101" s="41"/>
      <c r="I101" s="137"/>
      <c r="J101" s="41"/>
      <c r="K101" s="41"/>
      <c r="L101" s="45"/>
      <c r="M101" s="234"/>
      <c r="N101" s="235"/>
      <c r="O101" s="85"/>
      <c r="P101" s="85"/>
      <c r="Q101" s="85"/>
      <c r="R101" s="85"/>
      <c r="S101" s="85"/>
      <c r="T101" s="86"/>
      <c r="U101" s="39"/>
      <c r="V101" s="39"/>
      <c r="W101" s="39"/>
      <c r="X101" s="39"/>
      <c r="Y101" s="39"/>
      <c r="Z101" s="39"/>
      <c r="AA101" s="39"/>
      <c r="AB101" s="39"/>
      <c r="AC101" s="39"/>
      <c r="AD101" s="39"/>
      <c r="AE101" s="39"/>
      <c r="AT101" s="18" t="s">
        <v>146</v>
      </c>
      <c r="AU101" s="18" t="s">
        <v>83</v>
      </c>
    </row>
    <row r="102" s="2" customFormat="1" ht="24" customHeight="1">
      <c r="A102" s="39"/>
      <c r="B102" s="40"/>
      <c r="C102" s="219" t="s">
        <v>144</v>
      </c>
      <c r="D102" s="219" t="s">
        <v>139</v>
      </c>
      <c r="E102" s="220" t="s">
        <v>161</v>
      </c>
      <c r="F102" s="221" t="s">
        <v>162</v>
      </c>
      <c r="G102" s="222" t="s">
        <v>163</v>
      </c>
      <c r="H102" s="223">
        <v>115</v>
      </c>
      <c r="I102" s="224"/>
      <c r="J102" s="225">
        <f>ROUND(I102*H102,2)</f>
        <v>0</v>
      </c>
      <c r="K102" s="221" t="s">
        <v>143</v>
      </c>
      <c r="L102" s="45"/>
      <c r="M102" s="226" t="s">
        <v>19</v>
      </c>
      <c r="N102" s="227" t="s">
        <v>44</v>
      </c>
      <c r="O102" s="85"/>
      <c r="P102" s="228">
        <f>O102*H102</f>
        <v>0</v>
      </c>
      <c r="Q102" s="228">
        <v>0</v>
      </c>
      <c r="R102" s="228">
        <f>Q102*H102</f>
        <v>0</v>
      </c>
      <c r="S102" s="228">
        <v>0.28999999999999998</v>
      </c>
      <c r="T102" s="229">
        <f>S102*H102</f>
        <v>33.349999999999994</v>
      </c>
      <c r="U102" s="39"/>
      <c r="V102" s="39"/>
      <c r="W102" s="39"/>
      <c r="X102" s="39"/>
      <c r="Y102" s="39"/>
      <c r="Z102" s="39"/>
      <c r="AA102" s="39"/>
      <c r="AB102" s="39"/>
      <c r="AC102" s="39"/>
      <c r="AD102" s="39"/>
      <c r="AE102" s="39"/>
      <c r="AR102" s="230" t="s">
        <v>144</v>
      </c>
      <c r="AT102" s="230" t="s">
        <v>139</v>
      </c>
      <c r="AU102" s="230" t="s">
        <v>83</v>
      </c>
      <c r="AY102" s="18" t="s">
        <v>137</v>
      </c>
      <c r="BE102" s="231">
        <f>IF(N102="základní",J102,0)</f>
        <v>0</v>
      </c>
      <c r="BF102" s="231">
        <f>IF(N102="snížená",J102,0)</f>
        <v>0</v>
      </c>
      <c r="BG102" s="231">
        <f>IF(N102="zákl. přenesená",J102,0)</f>
        <v>0</v>
      </c>
      <c r="BH102" s="231">
        <f>IF(N102="sníž. přenesená",J102,0)</f>
        <v>0</v>
      </c>
      <c r="BI102" s="231">
        <f>IF(N102="nulová",J102,0)</f>
        <v>0</v>
      </c>
      <c r="BJ102" s="18" t="s">
        <v>81</v>
      </c>
      <c r="BK102" s="231">
        <f>ROUND(I102*H102,2)</f>
        <v>0</v>
      </c>
      <c r="BL102" s="18" t="s">
        <v>144</v>
      </c>
      <c r="BM102" s="230" t="s">
        <v>164</v>
      </c>
    </row>
    <row r="103" s="2" customFormat="1">
      <c r="A103" s="39"/>
      <c r="B103" s="40"/>
      <c r="C103" s="41"/>
      <c r="D103" s="232" t="s">
        <v>146</v>
      </c>
      <c r="E103" s="41"/>
      <c r="F103" s="233" t="s">
        <v>165</v>
      </c>
      <c r="G103" s="41"/>
      <c r="H103" s="41"/>
      <c r="I103" s="137"/>
      <c r="J103" s="41"/>
      <c r="K103" s="41"/>
      <c r="L103" s="45"/>
      <c r="M103" s="234"/>
      <c r="N103" s="235"/>
      <c r="O103" s="85"/>
      <c r="P103" s="85"/>
      <c r="Q103" s="85"/>
      <c r="R103" s="85"/>
      <c r="S103" s="85"/>
      <c r="T103" s="86"/>
      <c r="U103" s="39"/>
      <c r="V103" s="39"/>
      <c r="W103" s="39"/>
      <c r="X103" s="39"/>
      <c r="Y103" s="39"/>
      <c r="Z103" s="39"/>
      <c r="AA103" s="39"/>
      <c r="AB103" s="39"/>
      <c r="AC103" s="39"/>
      <c r="AD103" s="39"/>
      <c r="AE103" s="39"/>
      <c r="AT103" s="18" t="s">
        <v>146</v>
      </c>
      <c r="AU103" s="18" t="s">
        <v>83</v>
      </c>
    </row>
    <row r="104" s="13" customFormat="1">
      <c r="A104" s="13"/>
      <c r="B104" s="236"/>
      <c r="C104" s="237"/>
      <c r="D104" s="232" t="s">
        <v>148</v>
      </c>
      <c r="E104" s="238" t="s">
        <v>19</v>
      </c>
      <c r="F104" s="239" t="s">
        <v>166</v>
      </c>
      <c r="G104" s="237"/>
      <c r="H104" s="240">
        <v>115</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148</v>
      </c>
      <c r="AU104" s="246" t="s">
        <v>83</v>
      </c>
      <c r="AV104" s="13" t="s">
        <v>83</v>
      </c>
      <c r="AW104" s="13" t="s">
        <v>35</v>
      </c>
      <c r="AX104" s="13" t="s">
        <v>73</v>
      </c>
      <c r="AY104" s="246" t="s">
        <v>137</v>
      </c>
    </row>
    <row r="105" s="14" customFormat="1">
      <c r="A105" s="14"/>
      <c r="B105" s="247"/>
      <c r="C105" s="248"/>
      <c r="D105" s="232" t="s">
        <v>148</v>
      </c>
      <c r="E105" s="249" t="s">
        <v>19</v>
      </c>
      <c r="F105" s="250" t="s">
        <v>150</v>
      </c>
      <c r="G105" s="248"/>
      <c r="H105" s="251">
        <v>115</v>
      </c>
      <c r="I105" s="252"/>
      <c r="J105" s="248"/>
      <c r="K105" s="248"/>
      <c r="L105" s="253"/>
      <c r="M105" s="254"/>
      <c r="N105" s="255"/>
      <c r="O105" s="255"/>
      <c r="P105" s="255"/>
      <c r="Q105" s="255"/>
      <c r="R105" s="255"/>
      <c r="S105" s="255"/>
      <c r="T105" s="256"/>
      <c r="U105" s="14"/>
      <c r="V105" s="14"/>
      <c r="W105" s="14"/>
      <c r="X105" s="14"/>
      <c r="Y105" s="14"/>
      <c r="Z105" s="14"/>
      <c r="AA105" s="14"/>
      <c r="AB105" s="14"/>
      <c r="AC105" s="14"/>
      <c r="AD105" s="14"/>
      <c r="AE105" s="14"/>
      <c r="AT105" s="257" t="s">
        <v>148</v>
      </c>
      <c r="AU105" s="257" t="s">
        <v>83</v>
      </c>
      <c r="AV105" s="14" t="s">
        <v>144</v>
      </c>
      <c r="AW105" s="14" t="s">
        <v>35</v>
      </c>
      <c r="AX105" s="14" t="s">
        <v>81</v>
      </c>
      <c r="AY105" s="257" t="s">
        <v>137</v>
      </c>
    </row>
    <row r="106" s="2" customFormat="1" ht="24" customHeight="1">
      <c r="A106" s="39"/>
      <c r="B106" s="40"/>
      <c r="C106" s="219" t="s">
        <v>167</v>
      </c>
      <c r="D106" s="219" t="s">
        <v>139</v>
      </c>
      <c r="E106" s="220" t="s">
        <v>168</v>
      </c>
      <c r="F106" s="221" t="s">
        <v>169</v>
      </c>
      <c r="G106" s="222" t="s">
        <v>163</v>
      </c>
      <c r="H106" s="223">
        <v>115</v>
      </c>
      <c r="I106" s="224"/>
      <c r="J106" s="225">
        <f>ROUND(I106*H106,2)</f>
        <v>0</v>
      </c>
      <c r="K106" s="221" t="s">
        <v>143</v>
      </c>
      <c r="L106" s="45"/>
      <c r="M106" s="226" t="s">
        <v>19</v>
      </c>
      <c r="N106" s="227" t="s">
        <v>44</v>
      </c>
      <c r="O106" s="85"/>
      <c r="P106" s="228">
        <f>O106*H106</f>
        <v>0</v>
      </c>
      <c r="Q106" s="228">
        <v>0</v>
      </c>
      <c r="R106" s="228">
        <f>Q106*H106</f>
        <v>0</v>
      </c>
      <c r="S106" s="228">
        <v>0.23999999999999999</v>
      </c>
      <c r="T106" s="229">
        <f>S106*H106</f>
        <v>27.599999999999998</v>
      </c>
      <c r="U106" s="39"/>
      <c r="V106" s="39"/>
      <c r="W106" s="39"/>
      <c r="X106" s="39"/>
      <c r="Y106" s="39"/>
      <c r="Z106" s="39"/>
      <c r="AA106" s="39"/>
      <c r="AB106" s="39"/>
      <c r="AC106" s="39"/>
      <c r="AD106" s="39"/>
      <c r="AE106" s="39"/>
      <c r="AR106" s="230" t="s">
        <v>144</v>
      </c>
      <c r="AT106" s="230" t="s">
        <v>139</v>
      </c>
      <c r="AU106" s="230" t="s">
        <v>83</v>
      </c>
      <c r="AY106" s="18" t="s">
        <v>137</v>
      </c>
      <c r="BE106" s="231">
        <f>IF(N106="základní",J106,0)</f>
        <v>0</v>
      </c>
      <c r="BF106" s="231">
        <f>IF(N106="snížená",J106,0)</f>
        <v>0</v>
      </c>
      <c r="BG106" s="231">
        <f>IF(N106="zákl. přenesená",J106,0)</f>
        <v>0</v>
      </c>
      <c r="BH106" s="231">
        <f>IF(N106="sníž. přenesená",J106,0)</f>
        <v>0</v>
      </c>
      <c r="BI106" s="231">
        <f>IF(N106="nulová",J106,0)</f>
        <v>0</v>
      </c>
      <c r="BJ106" s="18" t="s">
        <v>81</v>
      </c>
      <c r="BK106" s="231">
        <f>ROUND(I106*H106,2)</f>
        <v>0</v>
      </c>
      <c r="BL106" s="18" t="s">
        <v>144</v>
      </c>
      <c r="BM106" s="230" t="s">
        <v>170</v>
      </c>
    </row>
    <row r="107" s="2" customFormat="1">
      <c r="A107" s="39"/>
      <c r="B107" s="40"/>
      <c r="C107" s="41"/>
      <c r="D107" s="232" t="s">
        <v>146</v>
      </c>
      <c r="E107" s="41"/>
      <c r="F107" s="233" t="s">
        <v>165</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146</v>
      </c>
      <c r="AU107" s="18" t="s">
        <v>83</v>
      </c>
    </row>
    <row r="108" s="13" customFormat="1">
      <c r="A108" s="13"/>
      <c r="B108" s="236"/>
      <c r="C108" s="237"/>
      <c r="D108" s="232" t="s">
        <v>148</v>
      </c>
      <c r="E108" s="238" t="s">
        <v>19</v>
      </c>
      <c r="F108" s="239" t="s">
        <v>171</v>
      </c>
      <c r="G108" s="237"/>
      <c r="H108" s="240">
        <v>115</v>
      </c>
      <c r="I108" s="241"/>
      <c r="J108" s="237"/>
      <c r="K108" s="237"/>
      <c r="L108" s="242"/>
      <c r="M108" s="243"/>
      <c r="N108" s="244"/>
      <c r="O108" s="244"/>
      <c r="P108" s="244"/>
      <c r="Q108" s="244"/>
      <c r="R108" s="244"/>
      <c r="S108" s="244"/>
      <c r="T108" s="245"/>
      <c r="U108" s="13"/>
      <c r="V108" s="13"/>
      <c r="W108" s="13"/>
      <c r="X108" s="13"/>
      <c r="Y108" s="13"/>
      <c r="Z108" s="13"/>
      <c r="AA108" s="13"/>
      <c r="AB108" s="13"/>
      <c r="AC108" s="13"/>
      <c r="AD108" s="13"/>
      <c r="AE108" s="13"/>
      <c r="AT108" s="246" t="s">
        <v>148</v>
      </c>
      <c r="AU108" s="246" t="s">
        <v>83</v>
      </c>
      <c r="AV108" s="13" t="s">
        <v>83</v>
      </c>
      <c r="AW108" s="13" t="s">
        <v>35</v>
      </c>
      <c r="AX108" s="13" t="s">
        <v>73</v>
      </c>
      <c r="AY108" s="246" t="s">
        <v>137</v>
      </c>
    </row>
    <row r="109" s="14" customFormat="1">
      <c r="A109" s="14"/>
      <c r="B109" s="247"/>
      <c r="C109" s="248"/>
      <c r="D109" s="232" t="s">
        <v>148</v>
      </c>
      <c r="E109" s="249" t="s">
        <v>19</v>
      </c>
      <c r="F109" s="250" t="s">
        <v>150</v>
      </c>
      <c r="G109" s="248"/>
      <c r="H109" s="251">
        <v>115</v>
      </c>
      <c r="I109" s="252"/>
      <c r="J109" s="248"/>
      <c r="K109" s="248"/>
      <c r="L109" s="253"/>
      <c r="M109" s="254"/>
      <c r="N109" s="255"/>
      <c r="O109" s="255"/>
      <c r="P109" s="255"/>
      <c r="Q109" s="255"/>
      <c r="R109" s="255"/>
      <c r="S109" s="255"/>
      <c r="T109" s="256"/>
      <c r="U109" s="14"/>
      <c r="V109" s="14"/>
      <c r="W109" s="14"/>
      <c r="X109" s="14"/>
      <c r="Y109" s="14"/>
      <c r="Z109" s="14"/>
      <c r="AA109" s="14"/>
      <c r="AB109" s="14"/>
      <c r="AC109" s="14"/>
      <c r="AD109" s="14"/>
      <c r="AE109" s="14"/>
      <c r="AT109" s="257" t="s">
        <v>148</v>
      </c>
      <c r="AU109" s="257" t="s">
        <v>83</v>
      </c>
      <c r="AV109" s="14" t="s">
        <v>144</v>
      </c>
      <c r="AW109" s="14" t="s">
        <v>35</v>
      </c>
      <c r="AX109" s="14" t="s">
        <v>81</v>
      </c>
      <c r="AY109" s="257" t="s">
        <v>137</v>
      </c>
    </row>
    <row r="110" s="2" customFormat="1" ht="24" customHeight="1">
      <c r="A110" s="39"/>
      <c r="B110" s="40"/>
      <c r="C110" s="219" t="s">
        <v>172</v>
      </c>
      <c r="D110" s="219" t="s">
        <v>139</v>
      </c>
      <c r="E110" s="220" t="s">
        <v>173</v>
      </c>
      <c r="F110" s="221" t="s">
        <v>174</v>
      </c>
      <c r="G110" s="222" t="s">
        <v>163</v>
      </c>
      <c r="H110" s="223">
        <v>115</v>
      </c>
      <c r="I110" s="224"/>
      <c r="J110" s="225">
        <f>ROUND(I110*H110,2)</f>
        <v>0</v>
      </c>
      <c r="K110" s="221" t="s">
        <v>143</v>
      </c>
      <c r="L110" s="45"/>
      <c r="M110" s="226" t="s">
        <v>19</v>
      </c>
      <c r="N110" s="227" t="s">
        <v>44</v>
      </c>
      <c r="O110" s="85"/>
      <c r="P110" s="228">
        <f>O110*H110</f>
        <v>0</v>
      </c>
      <c r="Q110" s="228">
        <v>0</v>
      </c>
      <c r="R110" s="228">
        <f>Q110*H110</f>
        <v>0</v>
      </c>
      <c r="S110" s="228">
        <v>0.098000000000000004</v>
      </c>
      <c r="T110" s="229">
        <f>S110*H110</f>
        <v>11.27</v>
      </c>
      <c r="U110" s="39"/>
      <c r="V110" s="39"/>
      <c r="W110" s="39"/>
      <c r="X110" s="39"/>
      <c r="Y110" s="39"/>
      <c r="Z110" s="39"/>
      <c r="AA110" s="39"/>
      <c r="AB110" s="39"/>
      <c r="AC110" s="39"/>
      <c r="AD110" s="39"/>
      <c r="AE110" s="39"/>
      <c r="AR110" s="230" t="s">
        <v>144</v>
      </c>
      <c r="AT110" s="230" t="s">
        <v>139</v>
      </c>
      <c r="AU110" s="230" t="s">
        <v>83</v>
      </c>
      <c r="AY110" s="18" t="s">
        <v>137</v>
      </c>
      <c r="BE110" s="231">
        <f>IF(N110="základní",J110,0)</f>
        <v>0</v>
      </c>
      <c r="BF110" s="231">
        <f>IF(N110="snížená",J110,0)</f>
        <v>0</v>
      </c>
      <c r="BG110" s="231">
        <f>IF(N110="zákl. přenesená",J110,0)</f>
        <v>0</v>
      </c>
      <c r="BH110" s="231">
        <f>IF(N110="sníž. přenesená",J110,0)</f>
        <v>0</v>
      </c>
      <c r="BI110" s="231">
        <f>IF(N110="nulová",J110,0)</f>
        <v>0</v>
      </c>
      <c r="BJ110" s="18" t="s">
        <v>81</v>
      </c>
      <c r="BK110" s="231">
        <f>ROUND(I110*H110,2)</f>
        <v>0</v>
      </c>
      <c r="BL110" s="18" t="s">
        <v>144</v>
      </c>
      <c r="BM110" s="230" t="s">
        <v>175</v>
      </c>
    </row>
    <row r="111" s="2" customFormat="1">
      <c r="A111" s="39"/>
      <c r="B111" s="40"/>
      <c r="C111" s="41"/>
      <c r="D111" s="232" t="s">
        <v>146</v>
      </c>
      <c r="E111" s="41"/>
      <c r="F111" s="233" t="s">
        <v>165</v>
      </c>
      <c r="G111" s="41"/>
      <c r="H111" s="41"/>
      <c r="I111" s="137"/>
      <c r="J111" s="41"/>
      <c r="K111" s="41"/>
      <c r="L111" s="45"/>
      <c r="M111" s="234"/>
      <c r="N111" s="235"/>
      <c r="O111" s="85"/>
      <c r="P111" s="85"/>
      <c r="Q111" s="85"/>
      <c r="R111" s="85"/>
      <c r="S111" s="85"/>
      <c r="T111" s="86"/>
      <c r="U111" s="39"/>
      <c r="V111" s="39"/>
      <c r="W111" s="39"/>
      <c r="X111" s="39"/>
      <c r="Y111" s="39"/>
      <c r="Z111" s="39"/>
      <c r="AA111" s="39"/>
      <c r="AB111" s="39"/>
      <c r="AC111" s="39"/>
      <c r="AD111" s="39"/>
      <c r="AE111" s="39"/>
      <c r="AT111" s="18" t="s">
        <v>146</v>
      </c>
      <c r="AU111" s="18" t="s">
        <v>83</v>
      </c>
    </row>
    <row r="112" s="13" customFormat="1">
      <c r="A112" s="13"/>
      <c r="B112" s="236"/>
      <c r="C112" s="237"/>
      <c r="D112" s="232" t="s">
        <v>148</v>
      </c>
      <c r="E112" s="238" t="s">
        <v>19</v>
      </c>
      <c r="F112" s="239" t="s">
        <v>171</v>
      </c>
      <c r="G112" s="237"/>
      <c r="H112" s="240">
        <v>115</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148</v>
      </c>
      <c r="AU112" s="246" t="s">
        <v>83</v>
      </c>
      <c r="AV112" s="13" t="s">
        <v>83</v>
      </c>
      <c r="AW112" s="13" t="s">
        <v>35</v>
      </c>
      <c r="AX112" s="13" t="s">
        <v>73</v>
      </c>
      <c r="AY112" s="246" t="s">
        <v>137</v>
      </c>
    </row>
    <row r="113" s="14" customFormat="1">
      <c r="A113" s="14"/>
      <c r="B113" s="247"/>
      <c r="C113" s="248"/>
      <c r="D113" s="232" t="s">
        <v>148</v>
      </c>
      <c r="E113" s="249" t="s">
        <v>19</v>
      </c>
      <c r="F113" s="250" t="s">
        <v>150</v>
      </c>
      <c r="G113" s="248"/>
      <c r="H113" s="251">
        <v>115</v>
      </c>
      <c r="I113" s="252"/>
      <c r="J113" s="248"/>
      <c r="K113" s="248"/>
      <c r="L113" s="253"/>
      <c r="M113" s="254"/>
      <c r="N113" s="255"/>
      <c r="O113" s="255"/>
      <c r="P113" s="255"/>
      <c r="Q113" s="255"/>
      <c r="R113" s="255"/>
      <c r="S113" s="255"/>
      <c r="T113" s="256"/>
      <c r="U113" s="14"/>
      <c r="V113" s="14"/>
      <c r="W113" s="14"/>
      <c r="X113" s="14"/>
      <c r="Y113" s="14"/>
      <c r="Z113" s="14"/>
      <c r="AA113" s="14"/>
      <c r="AB113" s="14"/>
      <c r="AC113" s="14"/>
      <c r="AD113" s="14"/>
      <c r="AE113" s="14"/>
      <c r="AT113" s="257" t="s">
        <v>148</v>
      </c>
      <c r="AU113" s="257" t="s">
        <v>83</v>
      </c>
      <c r="AV113" s="14" t="s">
        <v>144</v>
      </c>
      <c r="AW113" s="14" t="s">
        <v>35</v>
      </c>
      <c r="AX113" s="14" t="s">
        <v>81</v>
      </c>
      <c r="AY113" s="257" t="s">
        <v>137</v>
      </c>
    </row>
    <row r="114" s="2" customFormat="1" ht="36" customHeight="1">
      <c r="A114" s="39"/>
      <c r="B114" s="40"/>
      <c r="C114" s="219" t="s">
        <v>176</v>
      </c>
      <c r="D114" s="219" t="s">
        <v>139</v>
      </c>
      <c r="E114" s="220" t="s">
        <v>177</v>
      </c>
      <c r="F114" s="221" t="s">
        <v>178</v>
      </c>
      <c r="G114" s="222" t="s">
        <v>163</v>
      </c>
      <c r="H114" s="223">
        <v>1059</v>
      </c>
      <c r="I114" s="224"/>
      <c r="J114" s="225">
        <f>ROUND(I114*H114,2)</f>
        <v>0</v>
      </c>
      <c r="K114" s="221" t="s">
        <v>143</v>
      </c>
      <c r="L114" s="45"/>
      <c r="M114" s="226" t="s">
        <v>19</v>
      </c>
      <c r="N114" s="227" t="s">
        <v>44</v>
      </c>
      <c r="O114" s="85"/>
      <c r="P114" s="228">
        <f>O114*H114</f>
        <v>0</v>
      </c>
      <c r="Q114" s="228">
        <v>0</v>
      </c>
      <c r="R114" s="228">
        <f>Q114*H114</f>
        <v>0</v>
      </c>
      <c r="S114" s="228">
        <v>0.44</v>
      </c>
      <c r="T114" s="229">
        <f>S114*H114</f>
        <v>465.95999999999998</v>
      </c>
      <c r="U114" s="39"/>
      <c r="V114" s="39"/>
      <c r="W114" s="39"/>
      <c r="X114" s="39"/>
      <c r="Y114" s="39"/>
      <c r="Z114" s="39"/>
      <c r="AA114" s="39"/>
      <c r="AB114" s="39"/>
      <c r="AC114" s="39"/>
      <c r="AD114" s="39"/>
      <c r="AE114" s="39"/>
      <c r="AR114" s="230" t="s">
        <v>144</v>
      </c>
      <c r="AT114" s="230" t="s">
        <v>139</v>
      </c>
      <c r="AU114" s="230" t="s">
        <v>83</v>
      </c>
      <c r="AY114" s="18" t="s">
        <v>137</v>
      </c>
      <c r="BE114" s="231">
        <f>IF(N114="základní",J114,0)</f>
        <v>0</v>
      </c>
      <c r="BF114" s="231">
        <f>IF(N114="snížená",J114,0)</f>
        <v>0</v>
      </c>
      <c r="BG114" s="231">
        <f>IF(N114="zákl. přenesená",J114,0)</f>
        <v>0</v>
      </c>
      <c r="BH114" s="231">
        <f>IF(N114="sníž. přenesená",J114,0)</f>
        <v>0</v>
      </c>
      <c r="BI114" s="231">
        <f>IF(N114="nulová",J114,0)</f>
        <v>0</v>
      </c>
      <c r="BJ114" s="18" t="s">
        <v>81</v>
      </c>
      <c r="BK114" s="231">
        <f>ROUND(I114*H114,2)</f>
        <v>0</v>
      </c>
      <c r="BL114" s="18" t="s">
        <v>144</v>
      </c>
      <c r="BM114" s="230" t="s">
        <v>179</v>
      </c>
    </row>
    <row r="115" s="2" customFormat="1">
      <c r="A115" s="39"/>
      <c r="B115" s="40"/>
      <c r="C115" s="41"/>
      <c r="D115" s="232" t="s">
        <v>146</v>
      </c>
      <c r="E115" s="41"/>
      <c r="F115" s="233" t="s">
        <v>165</v>
      </c>
      <c r="G115" s="41"/>
      <c r="H115" s="41"/>
      <c r="I115" s="137"/>
      <c r="J115" s="41"/>
      <c r="K115" s="41"/>
      <c r="L115" s="45"/>
      <c r="M115" s="234"/>
      <c r="N115" s="235"/>
      <c r="O115" s="85"/>
      <c r="P115" s="85"/>
      <c r="Q115" s="85"/>
      <c r="R115" s="85"/>
      <c r="S115" s="85"/>
      <c r="T115" s="86"/>
      <c r="U115" s="39"/>
      <c r="V115" s="39"/>
      <c r="W115" s="39"/>
      <c r="X115" s="39"/>
      <c r="Y115" s="39"/>
      <c r="Z115" s="39"/>
      <c r="AA115" s="39"/>
      <c r="AB115" s="39"/>
      <c r="AC115" s="39"/>
      <c r="AD115" s="39"/>
      <c r="AE115" s="39"/>
      <c r="AT115" s="18" t="s">
        <v>146</v>
      </c>
      <c r="AU115" s="18" t="s">
        <v>83</v>
      </c>
    </row>
    <row r="116" s="13" customFormat="1">
      <c r="A116" s="13"/>
      <c r="B116" s="236"/>
      <c r="C116" s="237"/>
      <c r="D116" s="232" t="s">
        <v>148</v>
      </c>
      <c r="E116" s="238" t="s">
        <v>19</v>
      </c>
      <c r="F116" s="239" t="s">
        <v>180</v>
      </c>
      <c r="G116" s="237"/>
      <c r="H116" s="240">
        <v>1059</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148</v>
      </c>
      <c r="AU116" s="246" t="s">
        <v>83</v>
      </c>
      <c r="AV116" s="13" t="s">
        <v>83</v>
      </c>
      <c r="AW116" s="13" t="s">
        <v>35</v>
      </c>
      <c r="AX116" s="13" t="s">
        <v>73</v>
      </c>
      <c r="AY116" s="246" t="s">
        <v>137</v>
      </c>
    </row>
    <row r="117" s="14" customFormat="1">
      <c r="A117" s="14"/>
      <c r="B117" s="247"/>
      <c r="C117" s="248"/>
      <c r="D117" s="232" t="s">
        <v>148</v>
      </c>
      <c r="E117" s="249" t="s">
        <v>19</v>
      </c>
      <c r="F117" s="250" t="s">
        <v>150</v>
      </c>
      <c r="G117" s="248"/>
      <c r="H117" s="251">
        <v>1059</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148</v>
      </c>
      <c r="AU117" s="257" t="s">
        <v>83</v>
      </c>
      <c r="AV117" s="14" t="s">
        <v>144</v>
      </c>
      <c r="AW117" s="14" t="s">
        <v>35</v>
      </c>
      <c r="AX117" s="14" t="s">
        <v>81</v>
      </c>
      <c r="AY117" s="257" t="s">
        <v>137</v>
      </c>
    </row>
    <row r="118" s="2" customFormat="1" ht="24" customHeight="1">
      <c r="A118" s="39"/>
      <c r="B118" s="40"/>
      <c r="C118" s="219" t="s">
        <v>181</v>
      </c>
      <c r="D118" s="219" t="s">
        <v>139</v>
      </c>
      <c r="E118" s="220" t="s">
        <v>182</v>
      </c>
      <c r="F118" s="221" t="s">
        <v>183</v>
      </c>
      <c r="G118" s="222" t="s">
        <v>163</v>
      </c>
      <c r="H118" s="223">
        <v>749</v>
      </c>
      <c r="I118" s="224"/>
      <c r="J118" s="225">
        <f>ROUND(I118*H118,2)</f>
        <v>0</v>
      </c>
      <c r="K118" s="221" t="s">
        <v>143</v>
      </c>
      <c r="L118" s="45"/>
      <c r="M118" s="226" t="s">
        <v>19</v>
      </c>
      <c r="N118" s="227" t="s">
        <v>44</v>
      </c>
      <c r="O118" s="85"/>
      <c r="P118" s="228">
        <f>O118*H118</f>
        <v>0</v>
      </c>
      <c r="Q118" s="228">
        <v>0</v>
      </c>
      <c r="R118" s="228">
        <f>Q118*H118</f>
        <v>0</v>
      </c>
      <c r="S118" s="228">
        <v>0.23999999999999999</v>
      </c>
      <c r="T118" s="229">
        <f>S118*H118</f>
        <v>179.75999999999999</v>
      </c>
      <c r="U118" s="39"/>
      <c r="V118" s="39"/>
      <c r="W118" s="39"/>
      <c r="X118" s="39"/>
      <c r="Y118" s="39"/>
      <c r="Z118" s="39"/>
      <c r="AA118" s="39"/>
      <c r="AB118" s="39"/>
      <c r="AC118" s="39"/>
      <c r="AD118" s="39"/>
      <c r="AE118" s="39"/>
      <c r="AR118" s="230" t="s">
        <v>144</v>
      </c>
      <c r="AT118" s="230" t="s">
        <v>139</v>
      </c>
      <c r="AU118" s="230" t="s">
        <v>83</v>
      </c>
      <c r="AY118" s="18" t="s">
        <v>137</v>
      </c>
      <c r="BE118" s="231">
        <f>IF(N118="základní",J118,0)</f>
        <v>0</v>
      </c>
      <c r="BF118" s="231">
        <f>IF(N118="snížená",J118,0)</f>
        <v>0</v>
      </c>
      <c r="BG118" s="231">
        <f>IF(N118="zákl. přenesená",J118,0)</f>
        <v>0</v>
      </c>
      <c r="BH118" s="231">
        <f>IF(N118="sníž. přenesená",J118,0)</f>
        <v>0</v>
      </c>
      <c r="BI118" s="231">
        <f>IF(N118="nulová",J118,0)</f>
        <v>0</v>
      </c>
      <c r="BJ118" s="18" t="s">
        <v>81</v>
      </c>
      <c r="BK118" s="231">
        <f>ROUND(I118*H118,2)</f>
        <v>0</v>
      </c>
      <c r="BL118" s="18" t="s">
        <v>144</v>
      </c>
      <c r="BM118" s="230" t="s">
        <v>184</v>
      </c>
    </row>
    <row r="119" s="2" customFormat="1">
      <c r="A119" s="39"/>
      <c r="B119" s="40"/>
      <c r="C119" s="41"/>
      <c r="D119" s="232" t="s">
        <v>146</v>
      </c>
      <c r="E119" s="41"/>
      <c r="F119" s="233" t="s">
        <v>165</v>
      </c>
      <c r="G119" s="41"/>
      <c r="H119" s="41"/>
      <c r="I119" s="137"/>
      <c r="J119" s="41"/>
      <c r="K119" s="41"/>
      <c r="L119" s="45"/>
      <c r="M119" s="234"/>
      <c r="N119" s="235"/>
      <c r="O119" s="85"/>
      <c r="P119" s="85"/>
      <c r="Q119" s="85"/>
      <c r="R119" s="85"/>
      <c r="S119" s="85"/>
      <c r="T119" s="86"/>
      <c r="U119" s="39"/>
      <c r="V119" s="39"/>
      <c r="W119" s="39"/>
      <c r="X119" s="39"/>
      <c r="Y119" s="39"/>
      <c r="Z119" s="39"/>
      <c r="AA119" s="39"/>
      <c r="AB119" s="39"/>
      <c r="AC119" s="39"/>
      <c r="AD119" s="39"/>
      <c r="AE119" s="39"/>
      <c r="AT119" s="18" t="s">
        <v>146</v>
      </c>
      <c r="AU119" s="18" t="s">
        <v>83</v>
      </c>
    </row>
    <row r="120" s="13" customFormat="1">
      <c r="A120" s="13"/>
      <c r="B120" s="236"/>
      <c r="C120" s="237"/>
      <c r="D120" s="232" t="s">
        <v>148</v>
      </c>
      <c r="E120" s="238" t="s">
        <v>19</v>
      </c>
      <c r="F120" s="239" t="s">
        <v>185</v>
      </c>
      <c r="G120" s="237"/>
      <c r="H120" s="240">
        <v>749</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148</v>
      </c>
      <c r="AU120" s="246" t="s">
        <v>83</v>
      </c>
      <c r="AV120" s="13" t="s">
        <v>83</v>
      </c>
      <c r="AW120" s="13" t="s">
        <v>35</v>
      </c>
      <c r="AX120" s="13" t="s">
        <v>73</v>
      </c>
      <c r="AY120" s="246" t="s">
        <v>137</v>
      </c>
    </row>
    <row r="121" s="14" customFormat="1">
      <c r="A121" s="14"/>
      <c r="B121" s="247"/>
      <c r="C121" s="248"/>
      <c r="D121" s="232" t="s">
        <v>148</v>
      </c>
      <c r="E121" s="249" t="s">
        <v>19</v>
      </c>
      <c r="F121" s="250" t="s">
        <v>150</v>
      </c>
      <c r="G121" s="248"/>
      <c r="H121" s="251">
        <v>749</v>
      </c>
      <c r="I121" s="252"/>
      <c r="J121" s="248"/>
      <c r="K121" s="248"/>
      <c r="L121" s="253"/>
      <c r="M121" s="254"/>
      <c r="N121" s="255"/>
      <c r="O121" s="255"/>
      <c r="P121" s="255"/>
      <c r="Q121" s="255"/>
      <c r="R121" s="255"/>
      <c r="S121" s="255"/>
      <c r="T121" s="256"/>
      <c r="U121" s="14"/>
      <c r="V121" s="14"/>
      <c r="W121" s="14"/>
      <c r="X121" s="14"/>
      <c r="Y121" s="14"/>
      <c r="Z121" s="14"/>
      <c r="AA121" s="14"/>
      <c r="AB121" s="14"/>
      <c r="AC121" s="14"/>
      <c r="AD121" s="14"/>
      <c r="AE121" s="14"/>
      <c r="AT121" s="257" t="s">
        <v>148</v>
      </c>
      <c r="AU121" s="257" t="s">
        <v>83</v>
      </c>
      <c r="AV121" s="14" t="s">
        <v>144</v>
      </c>
      <c r="AW121" s="14" t="s">
        <v>35</v>
      </c>
      <c r="AX121" s="14" t="s">
        <v>81</v>
      </c>
      <c r="AY121" s="257" t="s">
        <v>137</v>
      </c>
    </row>
    <row r="122" s="2" customFormat="1" ht="36" customHeight="1">
      <c r="A122" s="39"/>
      <c r="B122" s="40"/>
      <c r="C122" s="219" t="s">
        <v>186</v>
      </c>
      <c r="D122" s="219" t="s">
        <v>139</v>
      </c>
      <c r="E122" s="220" t="s">
        <v>187</v>
      </c>
      <c r="F122" s="221" t="s">
        <v>188</v>
      </c>
      <c r="G122" s="222" t="s">
        <v>163</v>
      </c>
      <c r="H122" s="223">
        <v>1059</v>
      </c>
      <c r="I122" s="224"/>
      <c r="J122" s="225">
        <f>ROUND(I122*H122,2)</f>
        <v>0</v>
      </c>
      <c r="K122" s="221" t="s">
        <v>143</v>
      </c>
      <c r="L122" s="45"/>
      <c r="M122" s="226" t="s">
        <v>19</v>
      </c>
      <c r="N122" s="227" t="s">
        <v>44</v>
      </c>
      <c r="O122" s="85"/>
      <c r="P122" s="228">
        <f>O122*H122</f>
        <v>0</v>
      </c>
      <c r="Q122" s="228">
        <v>0</v>
      </c>
      <c r="R122" s="228">
        <f>Q122*H122</f>
        <v>0</v>
      </c>
      <c r="S122" s="228">
        <v>0.32500000000000001</v>
      </c>
      <c r="T122" s="229">
        <f>S122*H122</f>
        <v>344.17500000000001</v>
      </c>
      <c r="U122" s="39"/>
      <c r="V122" s="39"/>
      <c r="W122" s="39"/>
      <c r="X122" s="39"/>
      <c r="Y122" s="39"/>
      <c r="Z122" s="39"/>
      <c r="AA122" s="39"/>
      <c r="AB122" s="39"/>
      <c r="AC122" s="39"/>
      <c r="AD122" s="39"/>
      <c r="AE122" s="39"/>
      <c r="AR122" s="230" t="s">
        <v>144</v>
      </c>
      <c r="AT122" s="230" t="s">
        <v>139</v>
      </c>
      <c r="AU122" s="230" t="s">
        <v>83</v>
      </c>
      <c r="AY122" s="18" t="s">
        <v>137</v>
      </c>
      <c r="BE122" s="231">
        <f>IF(N122="základní",J122,0)</f>
        <v>0</v>
      </c>
      <c r="BF122" s="231">
        <f>IF(N122="snížená",J122,0)</f>
        <v>0</v>
      </c>
      <c r="BG122" s="231">
        <f>IF(N122="zákl. přenesená",J122,0)</f>
        <v>0</v>
      </c>
      <c r="BH122" s="231">
        <f>IF(N122="sníž. přenesená",J122,0)</f>
        <v>0</v>
      </c>
      <c r="BI122" s="231">
        <f>IF(N122="nulová",J122,0)</f>
        <v>0</v>
      </c>
      <c r="BJ122" s="18" t="s">
        <v>81</v>
      </c>
      <c r="BK122" s="231">
        <f>ROUND(I122*H122,2)</f>
        <v>0</v>
      </c>
      <c r="BL122" s="18" t="s">
        <v>144</v>
      </c>
      <c r="BM122" s="230" t="s">
        <v>189</v>
      </c>
    </row>
    <row r="123" s="2" customFormat="1">
      <c r="A123" s="39"/>
      <c r="B123" s="40"/>
      <c r="C123" s="41"/>
      <c r="D123" s="232" t="s">
        <v>146</v>
      </c>
      <c r="E123" s="41"/>
      <c r="F123" s="233" t="s">
        <v>165</v>
      </c>
      <c r="G123" s="41"/>
      <c r="H123" s="41"/>
      <c r="I123" s="137"/>
      <c r="J123" s="41"/>
      <c r="K123" s="41"/>
      <c r="L123" s="45"/>
      <c r="M123" s="234"/>
      <c r="N123" s="235"/>
      <c r="O123" s="85"/>
      <c r="P123" s="85"/>
      <c r="Q123" s="85"/>
      <c r="R123" s="85"/>
      <c r="S123" s="85"/>
      <c r="T123" s="86"/>
      <c r="U123" s="39"/>
      <c r="V123" s="39"/>
      <c r="W123" s="39"/>
      <c r="X123" s="39"/>
      <c r="Y123" s="39"/>
      <c r="Z123" s="39"/>
      <c r="AA123" s="39"/>
      <c r="AB123" s="39"/>
      <c r="AC123" s="39"/>
      <c r="AD123" s="39"/>
      <c r="AE123" s="39"/>
      <c r="AT123" s="18" t="s">
        <v>146</v>
      </c>
      <c r="AU123" s="18" t="s">
        <v>83</v>
      </c>
    </row>
    <row r="124" s="13" customFormat="1">
      <c r="A124" s="13"/>
      <c r="B124" s="236"/>
      <c r="C124" s="237"/>
      <c r="D124" s="232" t="s">
        <v>148</v>
      </c>
      <c r="E124" s="238" t="s">
        <v>19</v>
      </c>
      <c r="F124" s="239" t="s">
        <v>190</v>
      </c>
      <c r="G124" s="237"/>
      <c r="H124" s="240">
        <v>1059</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148</v>
      </c>
      <c r="AU124" s="246" t="s">
        <v>83</v>
      </c>
      <c r="AV124" s="13" t="s">
        <v>83</v>
      </c>
      <c r="AW124" s="13" t="s">
        <v>35</v>
      </c>
      <c r="AX124" s="13" t="s">
        <v>73</v>
      </c>
      <c r="AY124" s="246" t="s">
        <v>137</v>
      </c>
    </row>
    <row r="125" s="14" customFormat="1">
      <c r="A125" s="14"/>
      <c r="B125" s="247"/>
      <c r="C125" s="248"/>
      <c r="D125" s="232" t="s">
        <v>148</v>
      </c>
      <c r="E125" s="249" t="s">
        <v>19</v>
      </c>
      <c r="F125" s="250" t="s">
        <v>150</v>
      </c>
      <c r="G125" s="248"/>
      <c r="H125" s="251">
        <v>1059</v>
      </c>
      <c r="I125" s="252"/>
      <c r="J125" s="248"/>
      <c r="K125" s="248"/>
      <c r="L125" s="253"/>
      <c r="M125" s="254"/>
      <c r="N125" s="255"/>
      <c r="O125" s="255"/>
      <c r="P125" s="255"/>
      <c r="Q125" s="255"/>
      <c r="R125" s="255"/>
      <c r="S125" s="255"/>
      <c r="T125" s="256"/>
      <c r="U125" s="14"/>
      <c r="V125" s="14"/>
      <c r="W125" s="14"/>
      <c r="X125" s="14"/>
      <c r="Y125" s="14"/>
      <c r="Z125" s="14"/>
      <c r="AA125" s="14"/>
      <c r="AB125" s="14"/>
      <c r="AC125" s="14"/>
      <c r="AD125" s="14"/>
      <c r="AE125" s="14"/>
      <c r="AT125" s="257" t="s">
        <v>148</v>
      </c>
      <c r="AU125" s="257" t="s">
        <v>83</v>
      </c>
      <c r="AV125" s="14" t="s">
        <v>144</v>
      </c>
      <c r="AW125" s="14" t="s">
        <v>35</v>
      </c>
      <c r="AX125" s="14" t="s">
        <v>81</v>
      </c>
      <c r="AY125" s="257" t="s">
        <v>137</v>
      </c>
    </row>
    <row r="126" s="2" customFormat="1" ht="24" customHeight="1">
      <c r="A126" s="39"/>
      <c r="B126" s="40"/>
      <c r="C126" s="219" t="s">
        <v>191</v>
      </c>
      <c r="D126" s="219" t="s">
        <v>139</v>
      </c>
      <c r="E126" s="220" t="s">
        <v>192</v>
      </c>
      <c r="F126" s="221" t="s">
        <v>193</v>
      </c>
      <c r="G126" s="222" t="s">
        <v>163</v>
      </c>
      <c r="H126" s="223">
        <v>749</v>
      </c>
      <c r="I126" s="224"/>
      <c r="J126" s="225">
        <f>ROUND(I126*H126,2)</f>
        <v>0</v>
      </c>
      <c r="K126" s="221" t="s">
        <v>143</v>
      </c>
      <c r="L126" s="45"/>
      <c r="M126" s="226" t="s">
        <v>19</v>
      </c>
      <c r="N126" s="227" t="s">
        <v>44</v>
      </c>
      <c r="O126" s="85"/>
      <c r="P126" s="228">
        <f>O126*H126</f>
        <v>0</v>
      </c>
      <c r="Q126" s="228">
        <v>0</v>
      </c>
      <c r="R126" s="228">
        <f>Q126*H126</f>
        <v>0</v>
      </c>
      <c r="S126" s="228">
        <v>0.098000000000000004</v>
      </c>
      <c r="T126" s="229">
        <f>S126*H126</f>
        <v>73.402000000000001</v>
      </c>
      <c r="U126" s="39"/>
      <c r="V126" s="39"/>
      <c r="W126" s="39"/>
      <c r="X126" s="39"/>
      <c r="Y126" s="39"/>
      <c r="Z126" s="39"/>
      <c r="AA126" s="39"/>
      <c r="AB126" s="39"/>
      <c r="AC126" s="39"/>
      <c r="AD126" s="39"/>
      <c r="AE126" s="39"/>
      <c r="AR126" s="230" t="s">
        <v>144</v>
      </c>
      <c r="AT126" s="230" t="s">
        <v>139</v>
      </c>
      <c r="AU126" s="230" t="s">
        <v>83</v>
      </c>
      <c r="AY126" s="18" t="s">
        <v>137</v>
      </c>
      <c r="BE126" s="231">
        <f>IF(N126="základní",J126,0)</f>
        <v>0</v>
      </c>
      <c r="BF126" s="231">
        <f>IF(N126="snížená",J126,0)</f>
        <v>0</v>
      </c>
      <c r="BG126" s="231">
        <f>IF(N126="zákl. přenesená",J126,0)</f>
        <v>0</v>
      </c>
      <c r="BH126" s="231">
        <f>IF(N126="sníž. přenesená",J126,0)</f>
        <v>0</v>
      </c>
      <c r="BI126" s="231">
        <f>IF(N126="nulová",J126,0)</f>
        <v>0</v>
      </c>
      <c r="BJ126" s="18" t="s">
        <v>81</v>
      </c>
      <c r="BK126" s="231">
        <f>ROUND(I126*H126,2)</f>
        <v>0</v>
      </c>
      <c r="BL126" s="18" t="s">
        <v>144</v>
      </c>
      <c r="BM126" s="230" t="s">
        <v>194</v>
      </c>
    </row>
    <row r="127" s="2" customFormat="1">
      <c r="A127" s="39"/>
      <c r="B127" s="40"/>
      <c r="C127" s="41"/>
      <c r="D127" s="232" t="s">
        <v>146</v>
      </c>
      <c r="E127" s="41"/>
      <c r="F127" s="233" t="s">
        <v>165</v>
      </c>
      <c r="G127" s="41"/>
      <c r="H127" s="41"/>
      <c r="I127" s="137"/>
      <c r="J127" s="41"/>
      <c r="K127" s="41"/>
      <c r="L127" s="45"/>
      <c r="M127" s="234"/>
      <c r="N127" s="235"/>
      <c r="O127" s="85"/>
      <c r="P127" s="85"/>
      <c r="Q127" s="85"/>
      <c r="R127" s="85"/>
      <c r="S127" s="85"/>
      <c r="T127" s="86"/>
      <c r="U127" s="39"/>
      <c r="V127" s="39"/>
      <c r="W127" s="39"/>
      <c r="X127" s="39"/>
      <c r="Y127" s="39"/>
      <c r="Z127" s="39"/>
      <c r="AA127" s="39"/>
      <c r="AB127" s="39"/>
      <c r="AC127" s="39"/>
      <c r="AD127" s="39"/>
      <c r="AE127" s="39"/>
      <c r="AT127" s="18" t="s">
        <v>146</v>
      </c>
      <c r="AU127" s="18" t="s">
        <v>83</v>
      </c>
    </row>
    <row r="128" s="13" customFormat="1">
      <c r="A128" s="13"/>
      <c r="B128" s="236"/>
      <c r="C128" s="237"/>
      <c r="D128" s="232" t="s">
        <v>148</v>
      </c>
      <c r="E128" s="238" t="s">
        <v>19</v>
      </c>
      <c r="F128" s="239" t="s">
        <v>185</v>
      </c>
      <c r="G128" s="237"/>
      <c r="H128" s="240">
        <v>749</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148</v>
      </c>
      <c r="AU128" s="246" t="s">
        <v>83</v>
      </c>
      <c r="AV128" s="13" t="s">
        <v>83</v>
      </c>
      <c r="AW128" s="13" t="s">
        <v>35</v>
      </c>
      <c r="AX128" s="13" t="s">
        <v>73</v>
      </c>
      <c r="AY128" s="246" t="s">
        <v>137</v>
      </c>
    </row>
    <row r="129" s="14" customFormat="1">
      <c r="A129" s="14"/>
      <c r="B129" s="247"/>
      <c r="C129" s="248"/>
      <c r="D129" s="232" t="s">
        <v>148</v>
      </c>
      <c r="E129" s="249" t="s">
        <v>19</v>
      </c>
      <c r="F129" s="250" t="s">
        <v>150</v>
      </c>
      <c r="G129" s="248"/>
      <c r="H129" s="251">
        <v>749</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148</v>
      </c>
      <c r="AU129" s="257" t="s">
        <v>83</v>
      </c>
      <c r="AV129" s="14" t="s">
        <v>144</v>
      </c>
      <c r="AW129" s="14" t="s">
        <v>35</v>
      </c>
      <c r="AX129" s="14" t="s">
        <v>81</v>
      </c>
      <c r="AY129" s="257" t="s">
        <v>137</v>
      </c>
    </row>
    <row r="130" s="2" customFormat="1" ht="24" customHeight="1">
      <c r="A130" s="39"/>
      <c r="B130" s="40"/>
      <c r="C130" s="219" t="s">
        <v>195</v>
      </c>
      <c r="D130" s="219" t="s">
        <v>139</v>
      </c>
      <c r="E130" s="220" t="s">
        <v>196</v>
      </c>
      <c r="F130" s="221" t="s">
        <v>197</v>
      </c>
      <c r="G130" s="222" t="s">
        <v>163</v>
      </c>
      <c r="H130" s="223">
        <v>1059</v>
      </c>
      <c r="I130" s="224"/>
      <c r="J130" s="225">
        <f>ROUND(I130*H130,2)</f>
        <v>0</v>
      </c>
      <c r="K130" s="221" t="s">
        <v>143</v>
      </c>
      <c r="L130" s="45"/>
      <c r="M130" s="226" t="s">
        <v>19</v>
      </c>
      <c r="N130" s="227" t="s">
        <v>44</v>
      </c>
      <c r="O130" s="85"/>
      <c r="P130" s="228">
        <f>O130*H130</f>
        <v>0</v>
      </c>
      <c r="Q130" s="228">
        <v>0</v>
      </c>
      <c r="R130" s="228">
        <f>Q130*H130</f>
        <v>0</v>
      </c>
      <c r="S130" s="228">
        <v>0.316</v>
      </c>
      <c r="T130" s="229">
        <f>S130*H130</f>
        <v>334.64400000000001</v>
      </c>
      <c r="U130" s="39"/>
      <c r="V130" s="39"/>
      <c r="W130" s="39"/>
      <c r="X130" s="39"/>
      <c r="Y130" s="39"/>
      <c r="Z130" s="39"/>
      <c r="AA130" s="39"/>
      <c r="AB130" s="39"/>
      <c r="AC130" s="39"/>
      <c r="AD130" s="39"/>
      <c r="AE130" s="39"/>
      <c r="AR130" s="230" t="s">
        <v>144</v>
      </c>
      <c r="AT130" s="230" t="s">
        <v>139</v>
      </c>
      <c r="AU130" s="230" t="s">
        <v>83</v>
      </c>
      <c r="AY130" s="18" t="s">
        <v>137</v>
      </c>
      <c r="BE130" s="231">
        <f>IF(N130="základní",J130,0)</f>
        <v>0</v>
      </c>
      <c r="BF130" s="231">
        <f>IF(N130="snížená",J130,0)</f>
        <v>0</v>
      </c>
      <c r="BG130" s="231">
        <f>IF(N130="zákl. přenesená",J130,0)</f>
        <v>0</v>
      </c>
      <c r="BH130" s="231">
        <f>IF(N130="sníž. přenesená",J130,0)</f>
        <v>0</v>
      </c>
      <c r="BI130" s="231">
        <f>IF(N130="nulová",J130,0)</f>
        <v>0</v>
      </c>
      <c r="BJ130" s="18" t="s">
        <v>81</v>
      </c>
      <c r="BK130" s="231">
        <f>ROUND(I130*H130,2)</f>
        <v>0</v>
      </c>
      <c r="BL130" s="18" t="s">
        <v>144</v>
      </c>
      <c r="BM130" s="230" t="s">
        <v>198</v>
      </c>
    </row>
    <row r="131" s="2" customFormat="1">
      <c r="A131" s="39"/>
      <c r="B131" s="40"/>
      <c r="C131" s="41"/>
      <c r="D131" s="232" t="s">
        <v>146</v>
      </c>
      <c r="E131" s="41"/>
      <c r="F131" s="233" t="s">
        <v>165</v>
      </c>
      <c r="G131" s="41"/>
      <c r="H131" s="41"/>
      <c r="I131" s="137"/>
      <c r="J131" s="41"/>
      <c r="K131" s="41"/>
      <c r="L131" s="45"/>
      <c r="M131" s="234"/>
      <c r="N131" s="235"/>
      <c r="O131" s="85"/>
      <c r="P131" s="85"/>
      <c r="Q131" s="85"/>
      <c r="R131" s="85"/>
      <c r="S131" s="85"/>
      <c r="T131" s="86"/>
      <c r="U131" s="39"/>
      <c r="V131" s="39"/>
      <c r="W131" s="39"/>
      <c r="X131" s="39"/>
      <c r="Y131" s="39"/>
      <c r="Z131" s="39"/>
      <c r="AA131" s="39"/>
      <c r="AB131" s="39"/>
      <c r="AC131" s="39"/>
      <c r="AD131" s="39"/>
      <c r="AE131" s="39"/>
      <c r="AT131" s="18" t="s">
        <v>146</v>
      </c>
      <c r="AU131" s="18" t="s">
        <v>83</v>
      </c>
    </row>
    <row r="132" s="13" customFormat="1">
      <c r="A132" s="13"/>
      <c r="B132" s="236"/>
      <c r="C132" s="237"/>
      <c r="D132" s="232" t="s">
        <v>148</v>
      </c>
      <c r="E132" s="238" t="s">
        <v>19</v>
      </c>
      <c r="F132" s="239" t="s">
        <v>190</v>
      </c>
      <c r="G132" s="237"/>
      <c r="H132" s="240">
        <v>1059</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148</v>
      </c>
      <c r="AU132" s="246" t="s">
        <v>83</v>
      </c>
      <c r="AV132" s="13" t="s">
        <v>83</v>
      </c>
      <c r="AW132" s="13" t="s">
        <v>35</v>
      </c>
      <c r="AX132" s="13" t="s">
        <v>73</v>
      </c>
      <c r="AY132" s="246" t="s">
        <v>137</v>
      </c>
    </row>
    <row r="133" s="14" customFormat="1">
      <c r="A133" s="14"/>
      <c r="B133" s="247"/>
      <c r="C133" s="248"/>
      <c r="D133" s="232" t="s">
        <v>148</v>
      </c>
      <c r="E133" s="249" t="s">
        <v>19</v>
      </c>
      <c r="F133" s="250" t="s">
        <v>150</v>
      </c>
      <c r="G133" s="248"/>
      <c r="H133" s="251">
        <v>1059</v>
      </c>
      <c r="I133" s="252"/>
      <c r="J133" s="248"/>
      <c r="K133" s="248"/>
      <c r="L133" s="253"/>
      <c r="M133" s="254"/>
      <c r="N133" s="255"/>
      <c r="O133" s="255"/>
      <c r="P133" s="255"/>
      <c r="Q133" s="255"/>
      <c r="R133" s="255"/>
      <c r="S133" s="255"/>
      <c r="T133" s="256"/>
      <c r="U133" s="14"/>
      <c r="V133" s="14"/>
      <c r="W133" s="14"/>
      <c r="X133" s="14"/>
      <c r="Y133" s="14"/>
      <c r="Z133" s="14"/>
      <c r="AA133" s="14"/>
      <c r="AB133" s="14"/>
      <c r="AC133" s="14"/>
      <c r="AD133" s="14"/>
      <c r="AE133" s="14"/>
      <c r="AT133" s="257" t="s">
        <v>148</v>
      </c>
      <c r="AU133" s="257" t="s">
        <v>83</v>
      </c>
      <c r="AV133" s="14" t="s">
        <v>144</v>
      </c>
      <c r="AW133" s="14" t="s">
        <v>35</v>
      </c>
      <c r="AX133" s="14" t="s">
        <v>81</v>
      </c>
      <c r="AY133" s="257" t="s">
        <v>137</v>
      </c>
    </row>
    <row r="134" s="2" customFormat="1" ht="24" customHeight="1">
      <c r="A134" s="39"/>
      <c r="B134" s="40"/>
      <c r="C134" s="219" t="s">
        <v>199</v>
      </c>
      <c r="D134" s="219" t="s">
        <v>139</v>
      </c>
      <c r="E134" s="220" t="s">
        <v>200</v>
      </c>
      <c r="F134" s="221" t="s">
        <v>201</v>
      </c>
      <c r="G134" s="222" t="s">
        <v>202</v>
      </c>
      <c r="H134" s="223">
        <v>394</v>
      </c>
      <c r="I134" s="224"/>
      <c r="J134" s="225">
        <f>ROUND(I134*H134,2)</f>
        <v>0</v>
      </c>
      <c r="K134" s="221" t="s">
        <v>143</v>
      </c>
      <c r="L134" s="45"/>
      <c r="M134" s="226" t="s">
        <v>19</v>
      </c>
      <c r="N134" s="227" t="s">
        <v>44</v>
      </c>
      <c r="O134" s="85"/>
      <c r="P134" s="228">
        <f>O134*H134</f>
        <v>0</v>
      </c>
      <c r="Q134" s="228">
        <v>0</v>
      </c>
      <c r="R134" s="228">
        <f>Q134*H134</f>
        <v>0</v>
      </c>
      <c r="S134" s="228">
        <v>0.28999999999999998</v>
      </c>
      <c r="T134" s="229">
        <f>S134*H134</f>
        <v>114.25999999999999</v>
      </c>
      <c r="U134" s="39"/>
      <c r="V134" s="39"/>
      <c r="W134" s="39"/>
      <c r="X134" s="39"/>
      <c r="Y134" s="39"/>
      <c r="Z134" s="39"/>
      <c r="AA134" s="39"/>
      <c r="AB134" s="39"/>
      <c r="AC134" s="39"/>
      <c r="AD134" s="39"/>
      <c r="AE134" s="39"/>
      <c r="AR134" s="230" t="s">
        <v>144</v>
      </c>
      <c r="AT134" s="230" t="s">
        <v>139</v>
      </c>
      <c r="AU134" s="230" t="s">
        <v>83</v>
      </c>
      <c r="AY134" s="18" t="s">
        <v>137</v>
      </c>
      <c r="BE134" s="231">
        <f>IF(N134="základní",J134,0)</f>
        <v>0</v>
      </c>
      <c r="BF134" s="231">
        <f>IF(N134="snížená",J134,0)</f>
        <v>0</v>
      </c>
      <c r="BG134" s="231">
        <f>IF(N134="zákl. přenesená",J134,0)</f>
        <v>0</v>
      </c>
      <c r="BH134" s="231">
        <f>IF(N134="sníž. přenesená",J134,0)</f>
        <v>0</v>
      </c>
      <c r="BI134" s="231">
        <f>IF(N134="nulová",J134,0)</f>
        <v>0</v>
      </c>
      <c r="BJ134" s="18" t="s">
        <v>81</v>
      </c>
      <c r="BK134" s="231">
        <f>ROUND(I134*H134,2)</f>
        <v>0</v>
      </c>
      <c r="BL134" s="18" t="s">
        <v>144</v>
      </c>
      <c r="BM134" s="230" t="s">
        <v>203</v>
      </c>
    </row>
    <row r="135" s="2" customFormat="1">
      <c r="A135" s="39"/>
      <c r="B135" s="40"/>
      <c r="C135" s="41"/>
      <c r="D135" s="232" t="s">
        <v>146</v>
      </c>
      <c r="E135" s="41"/>
      <c r="F135" s="233" t="s">
        <v>204</v>
      </c>
      <c r="G135" s="41"/>
      <c r="H135" s="41"/>
      <c r="I135" s="137"/>
      <c r="J135" s="41"/>
      <c r="K135" s="41"/>
      <c r="L135" s="45"/>
      <c r="M135" s="234"/>
      <c r="N135" s="235"/>
      <c r="O135" s="85"/>
      <c r="P135" s="85"/>
      <c r="Q135" s="85"/>
      <c r="R135" s="85"/>
      <c r="S135" s="85"/>
      <c r="T135" s="86"/>
      <c r="U135" s="39"/>
      <c r="V135" s="39"/>
      <c r="W135" s="39"/>
      <c r="X135" s="39"/>
      <c r="Y135" s="39"/>
      <c r="Z135" s="39"/>
      <c r="AA135" s="39"/>
      <c r="AB135" s="39"/>
      <c r="AC135" s="39"/>
      <c r="AD135" s="39"/>
      <c r="AE135" s="39"/>
      <c r="AT135" s="18" t="s">
        <v>146</v>
      </c>
      <c r="AU135" s="18" t="s">
        <v>83</v>
      </c>
    </row>
    <row r="136" s="13" customFormat="1">
      <c r="A136" s="13"/>
      <c r="B136" s="236"/>
      <c r="C136" s="237"/>
      <c r="D136" s="232" t="s">
        <v>148</v>
      </c>
      <c r="E136" s="238" t="s">
        <v>19</v>
      </c>
      <c r="F136" s="239" t="s">
        <v>205</v>
      </c>
      <c r="G136" s="237"/>
      <c r="H136" s="240">
        <v>209</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148</v>
      </c>
      <c r="AU136" s="246" t="s">
        <v>83</v>
      </c>
      <c r="AV136" s="13" t="s">
        <v>83</v>
      </c>
      <c r="AW136" s="13" t="s">
        <v>35</v>
      </c>
      <c r="AX136" s="13" t="s">
        <v>73</v>
      </c>
      <c r="AY136" s="246" t="s">
        <v>137</v>
      </c>
    </row>
    <row r="137" s="13" customFormat="1">
      <c r="A137" s="13"/>
      <c r="B137" s="236"/>
      <c r="C137" s="237"/>
      <c r="D137" s="232" t="s">
        <v>148</v>
      </c>
      <c r="E137" s="238" t="s">
        <v>19</v>
      </c>
      <c r="F137" s="239" t="s">
        <v>206</v>
      </c>
      <c r="G137" s="237"/>
      <c r="H137" s="240">
        <v>185</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148</v>
      </c>
      <c r="AU137" s="246" t="s">
        <v>83</v>
      </c>
      <c r="AV137" s="13" t="s">
        <v>83</v>
      </c>
      <c r="AW137" s="13" t="s">
        <v>35</v>
      </c>
      <c r="AX137" s="13" t="s">
        <v>73</v>
      </c>
      <c r="AY137" s="246" t="s">
        <v>137</v>
      </c>
    </row>
    <row r="138" s="14" customFormat="1">
      <c r="A138" s="14"/>
      <c r="B138" s="247"/>
      <c r="C138" s="248"/>
      <c r="D138" s="232" t="s">
        <v>148</v>
      </c>
      <c r="E138" s="249" t="s">
        <v>19</v>
      </c>
      <c r="F138" s="250" t="s">
        <v>150</v>
      </c>
      <c r="G138" s="248"/>
      <c r="H138" s="251">
        <v>394</v>
      </c>
      <c r="I138" s="252"/>
      <c r="J138" s="248"/>
      <c r="K138" s="248"/>
      <c r="L138" s="253"/>
      <c r="M138" s="254"/>
      <c r="N138" s="255"/>
      <c r="O138" s="255"/>
      <c r="P138" s="255"/>
      <c r="Q138" s="255"/>
      <c r="R138" s="255"/>
      <c r="S138" s="255"/>
      <c r="T138" s="256"/>
      <c r="U138" s="14"/>
      <c r="V138" s="14"/>
      <c r="W138" s="14"/>
      <c r="X138" s="14"/>
      <c r="Y138" s="14"/>
      <c r="Z138" s="14"/>
      <c r="AA138" s="14"/>
      <c r="AB138" s="14"/>
      <c r="AC138" s="14"/>
      <c r="AD138" s="14"/>
      <c r="AE138" s="14"/>
      <c r="AT138" s="257" t="s">
        <v>148</v>
      </c>
      <c r="AU138" s="257" t="s">
        <v>83</v>
      </c>
      <c r="AV138" s="14" t="s">
        <v>144</v>
      </c>
      <c r="AW138" s="14" t="s">
        <v>35</v>
      </c>
      <c r="AX138" s="14" t="s">
        <v>81</v>
      </c>
      <c r="AY138" s="257" t="s">
        <v>137</v>
      </c>
    </row>
    <row r="139" s="2" customFormat="1" ht="24" customHeight="1">
      <c r="A139" s="39"/>
      <c r="B139" s="40"/>
      <c r="C139" s="219" t="s">
        <v>207</v>
      </c>
      <c r="D139" s="219" t="s">
        <v>139</v>
      </c>
      <c r="E139" s="220" t="s">
        <v>208</v>
      </c>
      <c r="F139" s="221" t="s">
        <v>209</v>
      </c>
      <c r="G139" s="222" t="s">
        <v>202</v>
      </c>
      <c r="H139" s="223">
        <v>19</v>
      </c>
      <c r="I139" s="224"/>
      <c r="J139" s="225">
        <f>ROUND(I139*H139,2)</f>
        <v>0</v>
      </c>
      <c r="K139" s="221" t="s">
        <v>143</v>
      </c>
      <c r="L139" s="45"/>
      <c r="M139" s="226" t="s">
        <v>19</v>
      </c>
      <c r="N139" s="227" t="s">
        <v>44</v>
      </c>
      <c r="O139" s="85"/>
      <c r="P139" s="228">
        <f>O139*H139</f>
        <v>0</v>
      </c>
      <c r="Q139" s="228">
        <v>0</v>
      </c>
      <c r="R139" s="228">
        <f>Q139*H139</f>
        <v>0</v>
      </c>
      <c r="S139" s="228">
        <v>0.11500000000000001</v>
      </c>
      <c r="T139" s="229">
        <f>S139*H139</f>
        <v>2.1850000000000001</v>
      </c>
      <c r="U139" s="39"/>
      <c r="V139" s="39"/>
      <c r="W139" s="39"/>
      <c r="X139" s="39"/>
      <c r="Y139" s="39"/>
      <c r="Z139" s="39"/>
      <c r="AA139" s="39"/>
      <c r="AB139" s="39"/>
      <c r="AC139" s="39"/>
      <c r="AD139" s="39"/>
      <c r="AE139" s="39"/>
      <c r="AR139" s="230" t="s">
        <v>144</v>
      </c>
      <c r="AT139" s="230" t="s">
        <v>139</v>
      </c>
      <c r="AU139" s="230" t="s">
        <v>83</v>
      </c>
      <c r="AY139" s="18" t="s">
        <v>137</v>
      </c>
      <c r="BE139" s="231">
        <f>IF(N139="základní",J139,0)</f>
        <v>0</v>
      </c>
      <c r="BF139" s="231">
        <f>IF(N139="snížená",J139,0)</f>
        <v>0</v>
      </c>
      <c r="BG139" s="231">
        <f>IF(N139="zákl. přenesená",J139,0)</f>
        <v>0</v>
      </c>
      <c r="BH139" s="231">
        <f>IF(N139="sníž. přenesená",J139,0)</f>
        <v>0</v>
      </c>
      <c r="BI139" s="231">
        <f>IF(N139="nulová",J139,0)</f>
        <v>0</v>
      </c>
      <c r="BJ139" s="18" t="s">
        <v>81</v>
      </c>
      <c r="BK139" s="231">
        <f>ROUND(I139*H139,2)</f>
        <v>0</v>
      </c>
      <c r="BL139" s="18" t="s">
        <v>144</v>
      </c>
      <c r="BM139" s="230" t="s">
        <v>210</v>
      </c>
    </row>
    <row r="140" s="2" customFormat="1">
      <c r="A140" s="39"/>
      <c r="B140" s="40"/>
      <c r="C140" s="41"/>
      <c r="D140" s="232" t="s">
        <v>146</v>
      </c>
      <c r="E140" s="41"/>
      <c r="F140" s="233" t="s">
        <v>204</v>
      </c>
      <c r="G140" s="41"/>
      <c r="H140" s="41"/>
      <c r="I140" s="137"/>
      <c r="J140" s="41"/>
      <c r="K140" s="41"/>
      <c r="L140" s="45"/>
      <c r="M140" s="234"/>
      <c r="N140" s="235"/>
      <c r="O140" s="85"/>
      <c r="P140" s="85"/>
      <c r="Q140" s="85"/>
      <c r="R140" s="85"/>
      <c r="S140" s="85"/>
      <c r="T140" s="86"/>
      <c r="U140" s="39"/>
      <c r="V140" s="39"/>
      <c r="W140" s="39"/>
      <c r="X140" s="39"/>
      <c r="Y140" s="39"/>
      <c r="Z140" s="39"/>
      <c r="AA140" s="39"/>
      <c r="AB140" s="39"/>
      <c r="AC140" s="39"/>
      <c r="AD140" s="39"/>
      <c r="AE140" s="39"/>
      <c r="AT140" s="18" t="s">
        <v>146</v>
      </c>
      <c r="AU140" s="18" t="s">
        <v>83</v>
      </c>
    </row>
    <row r="141" s="13" customFormat="1">
      <c r="A141" s="13"/>
      <c r="B141" s="236"/>
      <c r="C141" s="237"/>
      <c r="D141" s="232" t="s">
        <v>148</v>
      </c>
      <c r="E141" s="238" t="s">
        <v>19</v>
      </c>
      <c r="F141" s="239" t="s">
        <v>211</v>
      </c>
      <c r="G141" s="237"/>
      <c r="H141" s="240">
        <v>19</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148</v>
      </c>
      <c r="AU141" s="246" t="s">
        <v>83</v>
      </c>
      <c r="AV141" s="13" t="s">
        <v>83</v>
      </c>
      <c r="AW141" s="13" t="s">
        <v>35</v>
      </c>
      <c r="AX141" s="13" t="s">
        <v>73</v>
      </c>
      <c r="AY141" s="246" t="s">
        <v>137</v>
      </c>
    </row>
    <row r="142" s="14" customFormat="1">
      <c r="A142" s="14"/>
      <c r="B142" s="247"/>
      <c r="C142" s="248"/>
      <c r="D142" s="232" t="s">
        <v>148</v>
      </c>
      <c r="E142" s="249" t="s">
        <v>19</v>
      </c>
      <c r="F142" s="250" t="s">
        <v>150</v>
      </c>
      <c r="G142" s="248"/>
      <c r="H142" s="251">
        <v>19</v>
      </c>
      <c r="I142" s="252"/>
      <c r="J142" s="248"/>
      <c r="K142" s="248"/>
      <c r="L142" s="253"/>
      <c r="M142" s="254"/>
      <c r="N142" s="255"/>
      <c r="O142" s="255"/>
      <c r="P142" s="255"/>
      <c r="Q142" s="255"/>
      <c r="R142" s="255"/>
      <c r="S142" s="255"/>
      <c r="T142" s="256"/>
      <c r="U142" s="14"/>
      <c r="V142" s="14"/>
      <c r="W142" s="14"/>
      <c r="X142" s="14"/>
      <c r="Y142" s="14"/>
      <c r="Z142" s="14"/>
      <c r="AA142" s="14"/>
      <c r="AB142" s="14"/>
      <c r="AC142" s="14"/>
      <c r="AD142" s="14"/>
      <c r="AE142" s="14"/>
      <c r="AT142" s="257" t="s">
        <v>148</v>
      </c>
      <c r="AU142" s="257" t="s">
        <v>83</v>
      </c>
      <c r="AV142" s="14" t="s">
        <v>144</v>
      </c>
      <c r="AW142" s="14" t="s">
        <v>35</v>
      </c>
      <c r="AX142" s="14" t="s">
        <v>81</v>
      </c>
      <c r="AY142" s="257" t="s">
        <v>137</v>
      </c>
    </row>
    <row r="143" s="2" customFormat="1" ht="24" customHeight="1">
      <c r="A143" s="39"/>
      <c r="B143" s="40"/>
      <c r="C143" s="219" t="s">
        <v>212</v>
      </c>
      <c r="D143" s="219" t="s">
        <v>139</v>
      </c>
      <c r="E143" s="220" t="s">
        <v>213</v>
      </c>
      <c r="F143" s="221" t="s">
        <v>214</v>
      </c>
      <c r="G143" s="222" t="s">
        <v>202</v>
      </c>
      <c r="H143" s="223">
        <v>63</v>
      </c>
      <c r="I143" s="224"/>
      <c r="J143" s="225">
        <f>ROUND(I143*H143,2)</f>
        <v>0</v>
      </c>
      <c r="K143" s="221" t="s">
        <v>143</v>
      </c>
      <c r="L143" s="45"/>
      <c r="M143" s="226" t="s">
        <v>19</v>
      </c>
      <c r="N143" s="227" t="s">
        <v>44</v>
      </c>
      <c r="O143" s="85"/>
      <c r="P143" s="228">
        <f>O143*H143</f>
        <v>0</v>
      </c>
      <c r="Q143" s="228">
        <v>0</v>
      </c>
      <c r="R143" s="228">
        <f>Q143*H143</f>
        <v>0</v>
      </c>
      <c r="S143" s="228">
        <v>0.040000000000000001</v>
      </c>
      <c r="T143" s="229">
        <f>S143*H143</f>
        <v>2.52</v>
      </c>
      <c r="U143" s="39"/>
      <c r="V143" s="39"/>
      <c r="W143" s="39"/>
      <c r="X143" s="39"/>
      <c r="Y143" s="39"/>
      <c r="Z143" s="39"/>
      <c r="AA143" s="39"/>
      <c r="AB143" s="39"/>
      <c r="AC143" s="39"/>
      <c r="AD143" s="39"/>
      <c r="AE143" s="39"/>
      <c r="AR143" s="230" t="s">
        <v>144</v>
      </c>
      <c r="AT143" s="230" t="s">
        <v>139</v>
      </c>
      <c r="AU143" s="230" t="s">
        <v>83</v>
      </c>
      <c r="AY143" s="18" t="s">
        <v>137</v>
      </c>
      <c r="BE143" s="231">
        <f>IF(N143="základní",J143,0)</f>
        <v>0</v>
      </c>
      <c r="BF143" s="231">
        <f>IF(N143="snížená",J143,0)</f>
        <v>0</v>
      </c>
      <c r="BG143" s="231">
        <f>IF(N143="zákl. přenesená",J143,0)</f>
        <v>0</v>
      </c>
      <c r="BH143" s="231">
        <f>IF(N143="sníž. přenesená",J143,0)</f>
        <v>0</v>
      </c>
      <c r="BI143" s="231">
        <f>IF(N143="nulová",J143,0)</f>
        <v>0</v>
      </c>
      <c r="BJ143" s="18" t="s">
        <v>81</v>
      </c>
      <c r="BK143" s="231">
        <f>ROUND(I143*H143,2)</f>
        <v>0</v>
      </c>
      <c r="BL143" s="18" t="s">
        <v>144</v>
      </c>
      <c r="BM143" s="230" t="s">
        <v>215</v>
      </c>
    </row>
    <row r="144" s="2" customFormat="1">
      <c r="A144" s="39"/>
      <c r="B144" s="40"/>
      <c r="C144" s="41"/>
      <c r="D144" s="232" t="s">
        <v>146</v>
      </c>
      <c r="E144" s="41"/>
      <c r="F144" s="233" t="s">
        <v>204</v>
      </c>
      <c r="G144" s="41"/>
      <c r="H144" s="41"/>
      <c r="I144" s="137"/>
      <c r="J144" s="41"/>
      <c r="K144" s="41"/>
      <c r="L144" s="45"/>
      <c r="M144" s="234"/>
      <c r="N144" s="235"/>
      <c r="O144" s="85"/>
      <c r="P144" s="85"/>
      <c r="Q144" s="85"/>
      <c r="R144" s="85"/>
      <c r="S144" s="85"/>
      <c r="T144" s="86"/>
      <c r="U144" s="39"/>
      <c r="V144" s="39"/>
      <c r="W144" s="39"/>
      <c r="X144" s="39"/>
      <c r="Y144" s="39"/>
      <c r="Z144" s="39"/>
      <c r="AA144" s="39"/>
      <c r="AB144" s="39"/>
      <c r="AC144" s="39"/>
      <c r="AD144" s="39"/>
      <c r="AE144" s="39"/>
      <c r="AT144" s="18" t="s">
        <v>146</v>
      </c>
      <c r="AU144" s="18" t="s">
        <v>83</v>
      </c>
    </row>
    <row r="145" s="13" customFormat="1">
      <c r="A145" s="13"/>
      <c r="B145" s="236"/>
      <c r="C145" s="237"/>
      <c r="D145" s="232" t="s">
        <v>148</v>
      </c>
      <c r="E145" s="238" t="s">
        <v>19</v>
      </c>
      <c r="F145" s="239" t="s">
        <v>216</v>
      </c>
      <c r="G145" s="237"/>
      <c r="H145" s="240">
        <v>63</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148</v>
      </c>
      <c r="AU145" s="246" t="s">
        <v>83</v>
      </c>
      <c r="AV145" s="13" t="s">
        <v>83</v>
      </c>
      <c r="AW145" s="13" t="s">
        <v>35</v>
      </c>
      <c r="AX145" s="13" t="s">
        <v>73</v>
      </c>
      <c r="AY145" s="246" t="s">
        <v>137</v>
      </c>
    </row>
    <row r="146" s="14" customFormat="1">
      <c r="A146" s="14"/>
      <c r="B146" s="247"/>
      <c r="C146" s="248"/>
      <c r="D146" s="232" t="s">
        <v>148</v>
      </c>
      <c r="E146" s="249" t="s">
        <v>19</v>
      </c>
      <c r="F146" s="250" t="s">
        <v>150</v>
      </c>
      <c r="G146" s="248"/>
      <c r="H146" s="251">
        <v>63</v>
      </c>
      <c r="I146" s="252"/>
      <c r="J146" s="248"/>
      <c r="K146" s="248"/>
      <c r="L146" s="253"/>
      <c r="M146" s="254"/>
      <c r="N146" s="255"/>
      <c r="O146" s="255"/>
      <c r="P146" s="255"/>
      <c r="Q146" s="255"/>
      <c r="R146" s="255"/>
      <c r="S146" s="255"/>
      <c r="T146" s="256"/>
      <c r="U146" s="14"/>
      <c r="V146" s="14"/>
      <c r="W146" s="14"/>
      <c r="X146" s="14"/>
      <c r="Y146" s="14"/>
      <c r="Z146" s="14"/>
      <c r="AA146" s="14"/>
      <c r="AB146" s="14"/>
      <c r="AC146" s="14"/>
      <c r="AD146" s="14"/>
      <c r="AE146" s="14"/>
      <c r="AT146" s="257" t="s">
        <v>148</v>
      </c>
      <c r="AU146" s="257" t="s">
        <v>83</v>
      </c>
      <c r="AV146" s="14" t="s">
        <v>144</v>
      </c>
      <c r="AW146" s="14" t="s">
        <v>35</v>
      </c>
      <c r="AX146" s="14" t="s">
        <v>81</v>
      </c>
      <c r="AY146" s="257" t="s">
        <v>137</v>
      </c>
    </row>
    <row r="147" s="2" customFormat="1" ht="24" customHeight="1">
      <c r="A147" s="39"/>
      <c r="B147" s="40"/>
      <c r="C147" s="219" t="s">
        <v>8</v>
      </c>
      <c r="D147" s="219" t="s">
        <v>139</v>
      </c>
      <c r="E147" s="220" t="s">
        <v>217</v>
      </c>
      <c r="F147" s="221" t="s">
        <v>218</v>
      </c>
      <c r="G147" s="222" t="s">
        <v>219</v>
      </c>
      <c r="H147" s="223">
        <v>70.950000000000003</v>
      </c>
      <c r="I147" s="224"/>
      <c r="J147" s="225">
        <f>ROUND(I147*H147,2)</f>
        <v>0</v>
      </c>
      <c r="K147" s="221" t="s">
        <v>143</v>
      </c>
      <c r="L147" s="45"/>
      <c r="M147" s="226" t="s">
        <v>19</v>
      </c>
      <c r="N147" s="227" t="s">
        <v>44</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144</v>
      </c>
      <c r="AT147" s="230" t="s">
        <v>139</v>
      </c>
      <c r="AU147" s="230" t="s">
        <v>83</v>
      </c>
      <c r="AY147" s="18" t="s">
        <v>137</v>
      </c>
      <c r="BE147" s="231">
        <f>IF(N147="základní",J147,0)</f>
        <v>0</v>
      </c>
      <c r="BF147" s="231">
        <f>IF(N147="snížená",J147,0)</f>
        <v>0</v>
      </c>
      <c r="BG147" s="231">
        <f>IF(N147="zákl. přenesená",J147,0)</f>
        <v>0</v>
      </c>
      <c r="BH147" s="231">
        <f>IF(N147="sníž. přenesená",J147,0)</f>
        <v>0</v>
      </c>
      <c r="BI147" s="231">
        <f>IF(N147="nulová",J147,0)</f>
        <v>0</v>
      </c>
      <c r="BJ147" s="18" t="s">
        <v>81</v>
      </c>
      <c r="BK147" s="231">
        <f>ROUND(I147*H147,2)</f>
        <v>0</v>
      </c>
      <c r="BL147" s="18" t="s">
        <v>144</v>
      </c>
      <c r="BM147" s="230" t="s">
        <v>220</v>
      </c>
    </row>
    <row r="148" s="2" customFormat="1">
      <c r="A148" s="39"/>
      <c r="B148" s="40"/>
      <c r="C148" s="41"/>
      <c r="D148" s="232" t="s">
        <v>146</v>
      </c>
      <c r="E148" s="41"/>
      <c r="F148" s="233" t="s">
        <v>221</v>
      </c>
      <c r="G148" s="41"/>
      <c r="H148" s="41"/>
      <c r="I148" s="137"/>
      <c r="J148" s="41"/>
      <c r="K148" s="41"/>
      <c r="L148" s="45"/>
      <c r="M148" s="234"/>
      <c r="N148" s="235"/>
      <c r="O148" s="85"/>
      <c r="P148" s="85"/>
      <c r="Q148" s="85"/>
      <c r="R148" s="85"/>
      <c r="S148" s="85"/>
      <c r="T148" s="86"/>
      <c r="U148" s="39"/>
      <c r="V148" s="39"/>
      <c r="W148" s="39"/>
      <c r="X148" s="39"/>
      <c r="Y148" s="39"/>
      <c r="Z148" s="39"/>
      <c r="AA148" s="39"/>
      <c r="AB148" s="39"/>
      <c r="AC148" s="39"/>
      <c r="AD148" s="39"/>
      <c r="AE148" s="39"/>
      <c r="AT148" s="18" t="s">
        <v>146</v>
      </c>
      <c r="AU148" s="18" t="s">
        <v>83</v>
      </c>
    </row>
    <row r="149" s="13" customFormat="1">
      <c r="A149" s="13"/>
      <c r="B149" s="236"/>
      <c r="C149" s="237"/>
      <c r="D149" s="232" t="s">
        <v>148</v>
      </c>
      <c r="E149" s="238" t="s">
        <v>19</v>
      </c>
      <c r="F149" s="239" t="s">
        <v>222</v>
      </c>
      <c r="G149" s="237"/>
      <c r="H149" s="240">
        <v>70.950000000000003</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148</v>
      </c>
      <c r="AU149" s="246" t="s">
        <v>83</v>
      </c>
      <c r="AV149" s="13" t="s">
        <v>83</v>
      </c>
      <c r="AW149" s="13" t="s">
        <v>35</v>
      </c>
      <c r="AX149" s="13" t="s">
        <v>73</v>
      </c>
      <c r="AY149" s="246" t="s">
        <v>137</v>
      </c>
    </row>
    <row r="150" s="14" customFormat="1">
      <c r="A150" s="14"/>
      <c r="B150" s="247"/>
      <c r="C150" s="248"/>
      <c r="D150" s="232" t="s">
        <v>148</v>
      </c>
      <c r="E150" s="249" t="s">
        <v>19</v>
      </c>
      <c r="F150" s="250" t="s">
        <v>150</v>
      </c>
      <c r="G150" s="248"/>
      <c r="H150" s="251">
        <v>70.950000000000003</v>
      </c>
      <c r="I150" s="252"/>
      <c r="J150" s="248"/>
      <c r="K150" s="248"/>
      <c r="L150" s="253"/>
      <c r="M150" s="254"/>
      <c r="N150" s="255"/>
      <c r="O150" s="255"/>
      <c r="P150" s="255"/>
      <c r="Q150" s="255"/>
      <c r="R150" s="255"/>
      <c r="S150" s="255"/>
      <c r="T150" s="256"/>
      <c r="U150" s="14"/>
      <c r="V150" s="14"/>
      <c r="W150" s="14"/>
      <c r="X150" s="14"/>
      <c r="Y150" s="14"/>
      <c r="Z150" s="14"/>
      <c r="AA150" s="14"/>
      <c r="AB150" s="14"/>
      <c r="AC150" s="14"/>
      <c r="AD150" s="14"/>
      <c r="AE150" s="14"/>
      <c r="AT150" s="257" t="s">
        <v>148</v>
      </c>
      <c r="AU150" s="257" t="s">
        <v>83</v>
      </c>
      <c r="AV150" s="14" t="s">
        <v>144</v>
      </c>
      <c r="AW150" s="14" t="s">
        <v>35</v>
      </c>
      <c r="AX150" s="14" t="s">
        <v>81</v>
      </c>
      <c r="AY150" s="257" t="s">
        <v>137</v>
      </c>
    </row>
    <row r="151" s="2" customFormat="1" ht="24" customHeight="1">
      <c r="A151" s="39"/>
      <c r="B151" s="40"/>
      <c r="C151" s="219" t="s">
        <v>223</v>
      </c>
      <c r="D151" s="219" t="s">
        <v>139</v>
      </c>
      <c r="E151" s="220" t="s">
        <v>224</v>
      </c>
      <c r="F151" s="221" t="s">
        <v>225</v>
      </c>
      <c r="G151" s="222" t="s">
        <v>219</v>
      </c>
      <c r="H151" s="223">
        <v>1257.653</v>
      </c>
      <c r="I151" s="224"/>
      <c r="J151" s="225">
        <f>ROUND(I151*H151,2)</f>
        <v>0</v>
      </c>
      <c r="K151" s="221" t="s">
        <v>143</v>
      </c>
      <c r="L151" s="45"/>
      <c r="M151" s="226" t="s">
        <v>19</v>
      </c>
      <c r="N151" s="227" t="s">
        <v>44</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144</v>
      </c>
      <c r="AT151" s="230" t="s">
        <v>139</v>
      </c>
      <c r="AU151" s="230" t="s">
        <v>83</v>
      </c>
      <c r="AY151" s="18" t="s">
        <v>137</v>
      </c>
      <c r="BE151" s="231">
        <f>IF(N151="základní",J151,0)</f>
        <v>0</v>
      </c>
      <c r="BF151" s="231">
        <f>IF(N151="snížená",J151,0)</f>
        <v>0</v>
      </c>
      <c r="BG151" s="231">
        <f>IF(N151="zákl. přenesená",J151,0)</f>
        <v>0</v>
      </c>
      <c r="BH151" s="231">
        <f>IF(N151="sníž. přenesená",J151,0)</f>
        <v>0</v>
      </c>
      <c r="BI151" s="231">
        <f>IF(N151="nulová",J151,0)</f>
        <v>0</v>
      </c>
      <c r="BJ151" s="18" t="s">
        <v>81</v>
      </c>
      <c r="BK151" s="231">
        <f>ROUND(I151*H151,2)</f>
        <v>0</v>
      </c>
      <c r="BL151" s="18" t="s">
        <v>144</v>
      </c>
      <c r="BM151" s="230" t="s">
        <v>226</v>
      </c>
    </row>
    <row r="152" s="2" customFormat="1">
      <c r="A152" s="39"/>
      <c r="B152" s="40"/>
      <c r="C152" s="41"/>
      <c r="D152" s="232" t="s">
        <v>146</v>
      </c>
      <c r="E152" s="41"/>
      <c r="F152" s="233" t="s">
        <v>227</v>
      </c>
      <c r="G152" s="41"/>
      <c r="H152" s="41"/>
      <c r="I152" s="137"/>
      <c r="J152" s="41"/>
      <c r="K152" s="41"/>
      <c r="L152" s="45"/>
      <c r="M152" s="234"/>
      <c r="N152" s="235"/>
      <c r="O152" s="85"/>
      <c r="P152" s="85"/>
      <c r="Q152" s="85"/>
      <c r="R152" s="85"/>
      <c r="S152" s="85"/>
      <c r="T152" s="86"/>
      <c r="U152" s="39"/>
      <c r="V152" s="39"/>
      <c r="W152" s="39"/>
      <c r="X152" s="39"/>
      <c r="Y152" s="39"/>
      <c r="Z152" s="39"/>
      <c r="AA152" s="39"/>
      <c r="AB152" s="39"/>
      <c r="AC152" s="39"/>
      <c r="AD152" s="39"/>
      <c r="AE152" s="39"/>
      <c r="AT152" s="18" t="s">
        <v>146</v>
      </c>
      <c r="AU152" s="18" t="s">
        <v>83</v>
      </c>
    </row>
    <row r="153" s="13" customFormat="1">
      <c r="A153" s="13"/>
      <c r="B153" s="236"/>
      <c r="C153" s="237"/>
      <c r="D153" s="232" t="s">
        <v>148</v>
      </c>
      <c r="E153" s="238" t="s">
        <v>19</v>
      </c>
      <c r="F153" s="239" t="s">
        <v>228</v>
      </c>
      <c r="G153" s="237"/>
      <c r="H153" s="240">
        <v>118.25</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148</v>
      </c>
      <c r="AU153" s="246" t="s">
        <v>83</v>
      </c>
      <c r="AV153" s="13" t="s">
        <v>83</v>
      </c>
      <c r="AW153" s="13" t="s">
        <v>35</v>
      </c>
      <c r="AX153" s="13" t="s">
        <v>73</v>
      </c>
      <c r="AY153" s="246" t="s">
        <v>137</v>
      </c>
    </row>
    <row r="154" s="13" customFormat="1">
      <c r="A154" s="13"/>
      <c r="B154" s="236"/>
      <c r="C154" s="237"/>
      <c r="D154" s="232" t="s">
        <v>148</v>
      </c>
      <c r="E154" s="238" t="s">
        <v>19</v>
      </c>
      <c r="F154" s="239" t="s">
        <v>229</v>
      </c>
      <c r="G154" s="237"/>
      <c r="H154" s="240">
        <v>177.90299999999999</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148</v>
      </c>
      <c r="AU154" s="246" t="s">
        <v>83</v>
      </c>
      <c r="AV154" s="13" t="s">
        <v>83</v>
      </c>
      <c r="AW154" s="13" t="s">
        <v>35</v>
      </c>
      <c r="AX154" s="13" t="s">
        <v>73</v>
      </c>
      <c r="AY154" s="246" t="s">
        <v>137</v>
      </c>
    </row>
    <row r="155" s="13" customFormat="1">
      <c r="A155" s="13"/>
      <c r="B155" s="236"/>
      <c r="C155" s="237"/>
      <c r="D155" s="232" t="s">
        <v>148</v>
      </c>
      <c r="E155" s="238" t="s">
        <v>19</v>
      </c>
      <c r="F155" s="239" t="s">
        <v>230</v>
      </c>
      <c r="G155" s="237"/>
      <c r="H155" s="240">
        <v>961.5</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148</v>
      </c>
      <c r="AU155" s="246" t="s">
        <v>83</v>
      </c>
      <c r="AV155" s="13" t="s">
        <v>83</v>
      </c>
      <c r="AW155" s="13" t="s">
        <v>35</v>
      </c>
      <c r="AX155" s="13" t="s">
        <v>73</v>
      </c>
      <c r="AY155" s="246" t="s">
        <v>137</v>
      </c>
    </row>
    <row r="156" s="14" customFormat="1">
      <c r="A156" s="14"/>
      <c r="B156" s="247"/>
      <c r="C156" s="248"/>
      <c r="D156" s="232" t="s">
        <v>148</v>
      </c>
      <c r="E156" s="249" t="s">
        <v>19</v>
      </c>
      <c r="F156" s="250" t="s">
        <v>150</v>
      </c>
      <c r="G156" s="248"/>
      <c r="H156" s="251">
        <v>1257.653</v>
      </c>
      <c r="I156" s="252"/>
      <c r="J156" s="248"/>
      <c r="K156" s="248"/>
      <c r="L156" s="253"/>
      <c r="M156" s="254"/>
      <c r="N156" s="255"/>
      <c r="O156" s="255"/>
      <c r="P156" s="255"/>
      <c r="Q156" s="255"/>
      <c r="R156" s="255"/>
      <c r="S156" s="255"/>
      <c r="T156" s="256"/>
      <c r="U156" s="14"/>
      <c r="V156" s="14"/>
      <c r="W156" s="14"/>
      <c r="X156" s="14"/>
      <c r="Y156" s="14"/>
      <c r="Z156" s="14"/>
      <c r="AA156" s="14"/>
      <c r="AB156" s="14"/>
      <c r="AC156" s="14"/>
      <c r="AD156" s="14"/>
      <c r="AE156" s="14"/>
      <c r="AT156" s="257" t="s">
        <v>148</v>
      </c>
      <c r="AU156" s="257" t="s">
        <v>83</v>
      </c>
      <c r="AV156" s="14" t="s">
        <v>144</v>
      </c>
      <c r="AW156" s="14" t="s">
        <v>35</v>
      </c>
      <c r="AX156" s="14" t="s">
        <v>81</v>
      </c>
      <c r="AY156" s="257" t="s">
        <v>137</v>
      </c>
    </row>
    <row r="157" s="2" customFormat="1" ht="24" customHeight="1">
      <c r="A157" s="39"/>
      <c r="B157" s="40"/>
      <c r="C157" s="219" t="s">
        <v>231</v>
      </c>
      <c r="D157" s="219" t="s">
        <v>139</v>
      </c>
      <c r="E157" s="220" t="s">
        <v>232</v>
      </c>
      <c r="F157" s="221" t="s">
        <v>233</v>
      </c>
      <c r="G157" s="222" t="s">
        <v>219</v>
      </c>
      <c r="H157" s="223">
        <v>1257.653</v>
      </c>
      <c r="I157" s="224"/>
      <c r="J157" s="225">
        <f>ROUND(I157*H157,2)</f>
        <v>0</v>
      </c>
      <c r="K157" s="221" t="s">
        <v>143</v>
      </c>
      <c r="L157" s="45"/>
      <c r="M157" s="226" t="s">
        <v>19</v>
      </c>
      <c r="N157" s="227" t="s">
        <v>44</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144</v>
      </c>
      <c r="AT157" s="230" t="s">
        <v>139</v>
      </c>
      <c r="AU157" s="230" t="s">
        <v>83</v>
      </c>
      <c r="AY157" s="18" t="s">
        <v>137</v>
      </c>
      <c r="BE157" s="231">
        <f>IF(N157="základní",J157,0)</f>
        <v>0</v>
      </c>
      <c r="BF157" s="231">
        <f>IF(N157="snížená",J157,0)</f>
        <v>0</v>
      </c>
      <c r="BG157" s="231">
        <f>IF(N157="zákl. přenesená",J157,0)</f>
        <v>0</v>
      </c>
      <c r="BH157" s="231">
        <f>IF(N157="sníž. přenesená",J157,0)</f>
        <v>0</v>
      </c>
      <c r="BI157" s="231">
        <f>IF(N157="nulová",J157,0)</f>
        <v>0</v>
      </c>
      <c r="BJ157" s="18" t="s">
        <v>81</v>
      </c>
      <c r="BK157" s="231">
        <f>ROUND(I157*H157,2)</f>
        <v>0</v>
      </c>
      <c r="BL157" s="18" t="s">
        <v>144</v>
      </c>
      <c r="BM157" s="230" t="s">
        <v>234</v>
      </c>
    </row>
    <row r="158" s="2" customFormat="1">
      <c r="A158" s="39"/>
      <c r="B158" s="40"/>
      <c r="C158" s="41"/>
      <c r="D158" s="232" t="s">
        <v>146</v>
      </c>
      <c r="E158" s="41"/>
      <c r="F158" s="233" t="s">
        <v>227</v>
      </c>
      <c r="G158" s="41"/>
      <c r="H158" s="41"/>
      <c r="I158" s="137"/>
      <c r="J158" s="41"/>
      <c r="K158" s="41"/>
      <c r="L158" s="45"/>
      <c r="M158" s="234"/>
      <c r="N158" s="235"/>
      <c r="O158" s="85"/>
      <c r="P158" s="85"/>
      <c r="Q158" s="85"/>
      <c r="R158" s="85"/>
      <c r="S158" s="85"/>
      <c r="T158" s="86"/>
      <c r="U158" s="39"/>
      <c r="V158" s="39"/>
      <c r="W158" s="39"/>
      <c r="X158" s="39"/>
      <c r="Y158" s="39"/>
      <c r="Z158" s="39"/>
      <c r="AA158" s="39"/>
      <c r="AB158" s="39"/>
      <c r="AC158" s="39"/>
      <c r="AD158" s="39"/>
      <c r="AE158" s="39"/>
      <c r="AT158" s="18" t="s">
        <v>146</v>
      </c>
      <c r="AU158" s="18" t="s">
        <v>83</v>
      </c>
    </row>
    <row r="159" s="13" customFormat="1">
      <c r="A159" s="13"/>
      <c r="B159" s="236"/>
      <c r="C159" s="237"/>
      <c r="D159" s="232" t="s">
        <v>148</v>
      </c>
      <c r="E159" s="238" t="s">
        <v>19</v>
      </c>
      <c r="F159" s="239" t="s">
        <v>235</v>
      </c>
      <c r="G159" s="237"/>
      <c r="H159" s="240">
        <v>1257.653</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148</v>
      </c>
      <c r="AU159" s="246" t="s">
        <v>83</v>
      </c>
      <c r="AV159" s="13" t="s">
        <v>83</v>
      </c>
      <c r="AW159" s="13" t="s">
        <v>35</v>
      </c>
      <c r="AX159" s="13" t="s">
        <v>73</v>
      </c>
      <c r="AY159" s="246" t="s">
        <v>137</v>
      </c>
    </row>
    <row r="160" s="14" customFormat="1">
      <c r="A160" s="14"/>
      <c r="B160" s="247"/>
      <c r="C160" s="248"/>
      <c r="D160" s="232" t="s">
        <v>148</v>
      </c>
      <c r="E160" s="249" t="s">
        <v>19</v>
      </c>
      <c r="F160" s="250" t="s">
        <v>150</v>
      </c>
      <c r="G160" s="248"/>
      <c r="H160" s="251">
        <v>1257.653</v>
      </c>
      <c r="I160" s="252"/>
      <c r="J160" s="248"/>
      <c r="K160" s="248"/>
      <c r="L160" s="253"/>
      <c r="M160" s="254"/>
      <c r="N160" s="255"/>
      <c r="O160" s="255"/>
      <c r="P160" s="255"/>
      <c r="Q160" s="255"/>
      <c r="R160" s="255"/>
      <c r="S160" s="255"/>
      <c r="T160" s="256"/>
      <c r="U160" s="14"/>
      <c r="V160" s="14"/>
      <c r="W160" s="14"/>
      <c r="X160" s="14"/>
      <c r="Y160" s="14"/>
      <c r="Z160" s="14"/>
      <c r="AA160" s="14"/>
      <c r="AB160" s="14"/>
      <c r="AC160" s="14"/>
      <c r="AD160" s="14"/>
      <c r="AE160" s="14"/>
      <c r="AT160" s="257" t="s">
        <v>148</v>
      </c>
      <c r="AU160" s="257" t="s">
        <v>83</v>
      </c>
      <c r="AV160" s="14" t="s">
        <v>144</v>
      </c>
      <c r="AW160" s="14" t="s">
        <v>35</v>
      </c>
      <c r="AX160" s="14" t="s">
        <v>81</v>
      </c>
      <c r="AY160" s="257" t="s">
        <v>137</v>
      </c>
    </row>
    <row r="161" s="2" customFormat="1" ht="24" customHeight="1">
      <c r="A161" s="39"/>
      <c r="B161" s="40"/>
      <c r="C161" s="219" t="s">
        <v>236</v>
      </c>
      <c r="D161" s="219" t="s">
        <v>139</v>
      </c>
      <c r="E161" s="220" t="s">
        <v>237</v>
      </c>
      <c r="F161" s="221" t="s">
        <v>238</v>
      </c>
      <c r="G161" s="222" t="s">
        <v>219</v>
      </c>
      <c r="H161" s="223">
        <v>28</v>
      </c>
      <c r="I161" s="224"/>
      <c r="J161" s="225">
        <f>ROUND(I161*H161,2)</f>
        <v>0</v>
      </c>
      <c r="K161" s="221" t="s">
        <v>143</v>
      </c>
      <c r="L161" s="45"/>
      <c r="M161" s="226" t="s">
        <v>19</v>
      </c>
      <c r="N161" s="227" t="s">
        <v>44</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144</v>
      </c>
      <c r="AT161" s="230" t="s">
        <v>139</v>
      </c>
      <c r="AU161" s="230" t="s">
        <v>83</v>
      </c>
      <c r="AY161" s="18" t="s">
        <v>137</v>
      </c>
      <c r="BE161" s="231">
        <f>IF(N161="základní",J161,0)</f>
        <v>0</v>
      </c>
      <c r="BF161" s="231">
        <f>IF(N161="snížená",J161,0)</f>
        <v>0</v>
      </c>
      <c r="BG161" s="231">
        <f>IF(N161="zákl. přenesená",J161,0)</f>
        <v>0</v>
      </c>
      <c r="BH161" s="231">
        <f>IF(N161="sníž. přenesená",J161,0)</f>
        <v>0</v>
      </c>
      <c r="BI161" s="231">
        <f>IF(N161="nulová",J161,0)</f>
        <v>0</v>
      </c>
      <c r="BJ161" s="18" t="s">
        <v>81</v>
      </c>
      <c r="BK161" s="231">
        <f>ROUND(I161*H161,2)</f>
        <v>0</v>
      </c>
      <c r="BL161" s="18" t="s">
        <v>144</v>
      </c>
      <c r="BM161" s="230" t="s">
        <v>239</v>
      </c>
    </row>
    <row r="162" s="2" customFormat="1">
      <c r="A162" s="39"/>
      <c r="B162" s="40"/>
      <c r="C162" s="41"/>
      <c r="D162" s="232" t="s">
        <v>146</v>
      </c>
      <c r="E162" s="41"/>
      <c r="F162" s="233" t="s">
        <v>240</v>
      </c>
      <c r="G162" s="41"/>
      <c r="H162" s="41"/>
      <c r="I162" s="137"/>
      <c r="J162" s="41"/>
      <c r="K162" s="41"/>
      <c r="L162" s="45"/>
      <c r="M162" s="234"/>
      <c r="N162" s="235"/>
      <c r="O162" s="85"/>
      <c r="P162" s="85"/>
      <c r="Q162" s="85"/>
      <c r="R162" s="85"/>
      <c r="S162" s="85"/>
      <c r="T162" s="86"/>
      <c r="U162" s="39"/>
      <c r="V162" s="39"/>
      <c r="W162" s="39"/>
      <c r="X162" s="39"/>
      <c r="Y162" s="39"/>
      <c r="Z162" s="39"/>
      <c r="AA162" s="39"/>
      <c r="AB162" s="39"/>
      <c r="AC162" s="39"/>
      <c r="AD162" s="39"/>
      <c r="AE162" s="39"/>
      <c r="AT162" s="18" t="s">
        <v>146</v>
      </c>
      <c r="AU162" s="18" t="s">
        <v>83</v>
      </c>
    </row>
    <row r="163" s="13" customFormat="1">
      <c r="A163" s="13"/>
      <c r="B163" s="236"/>
      <c r="C163" s="237"/>
      <c r="D163" s="232" t="s">
        <v>148</v>
      </c>
      <c r="E163" s="238" t="s">
        <v>19</v>
      </c>
      <c r="F163" s="239" t="s">
        <v>241</v>
      </c>
      <c r="G163" s="237"/>
      <c r="H163" s="240">
        <v>28</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148</v>
      </c>
      <c r="AU163" s="246" t="s">
        <v>83</v>
      </c>
      <c r="AV163" s="13" t="s">
        <v>83</v>
      </c>
      <c r="AW163" s="13" t="s">
        <v>35</v>
      </c>
      <c r="AX163" s="13" t="s">
        <v>73</v>
      </c>
      <c r="AY163" s="246" t="s">
        <v>137</v>
      </c>
    </row>
    <row r="164" s="14" customFormat="1">
      <c r="A164" s="14"/>
      <c r="B164" s="247"/>
      <c r="C164" s="248"/>
      <c r="D164" s="232" t="s">
        <v>148</v>
      </c>
      <c r="E164" s="249" t="s">
        <v>19</v>
      </c>
      <c r="F164" s="250" t="s">
        <v>150</v>
      </c>
      <c r="G164" s="248"/>
      <c r="H164" s="251">
        <v>28</v>
      </c>
      <c r="I164" s="252"/>
      <c r="J164" s="248"/>
      <c r="K164" s="248"/>
      <c r="L164" s="253"/>
      <c r="M164" s="254"/>
      <c r="N164" s="255"/>
      <c r="O164" s="255"/>
      <c r="P164" s="255"/>
      <c r="Q164" s="255"/>
      <c r="R164" s="255"/>
      <c r="S164" s="255"/>
      <c r="T164" s="256"/>
      <c r="U164" s="14"/>
      <c r="V164" s="14"/>
      <c r="W164" s="14"/>
      <c r="X164" s="14"/>
      <c r="Y164" s="14"/>
      <c r="Z164" s="14"/>
      <c r="AA164" s="14"/>
      <c r="AB164" s="14"/>
      <c r="AC164" s="14"/>
      <c r="AD164" s="14"/>
      <c r="AE164" s="14"/>
      <c r="AT164" s="257" t="s">
        <v>148</v>
      </c>
      <c r="AU164" s="257" t="s">
        <v>83</v>
      </c>
      <c r="AV164" s="14" t="s">
        <v>144</v>
      </c>
      <c r="AW164" s="14" t="s">
        <v>35</v>
      </c>
      <c r="AX164" s="14" t="s">
        <v>81</v>
      </c>
      <c r="AY164" s="257" t="s">
        <v>137</v>
      </c>
    </row>
    <row r="165" s="2" customFormat="1" ht="24" customHeight="1">
      <c r="A165" s="39"/>
      <c r="B165" s="40"/>
      <c r="C165" s="219" t="s">
        <v>242</v>
      </c>
      <c r="D165" s="219" t="s">
        <v>139</v>
      </c>
      <c r="E165" s="220" t="s">
        <v>243</v>
      </c>
      <c r="F165" s="221" t="s">
        <v>244</v>
      </c>
      <c r="G165" s="222" t="s">
        <v>219</v>
      </c>
      <c r="H165" s="223">
        <v>28</v>
      </c>
      <c r="I165" s="224"/>
      <c r="J165" s="225">
        <f>ROUND(I165*H165,2)</f>
        <v>0</v>
      </c>
      <c r="K165" s="221" t="s">
        <v>143</v>
      </c>
      <c r="L165" s="45"/>
      <c r="M165" s="226" t="s">
        <v>19</v>
      </c>
      <c r="N165" s="227" t="s">
        <v>44</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144</v>
      </c>
      <c r="AT165" s="230" t="s">
        <v>139</v>
      </c>
      <c r="AU165" s="230" t="s">
        <v>83</v>
      </c>
      <c r="AY165" s="18" t="s">
        <v>137</v>
      </c>
      <c r="BE165" s="231">
        <f>IF(N165="základní",J165,0)</f>
        <v>0</v>
      </c>
      <c r="BF165" s="231">
        <f>IF(N165="snížená",J165,0)</f>
        <v>0</v>
      </c>
      <c r="BG165" s="231">
        <f>IF(N165="zákl. přenesená",J165,0)</f>
        <v>0</v>
      </c>
      <c r="BH165" s="231">
        <f>IF(N165="sníž. přenesená",J165,0)</f>
        <v>0</v>
      </c>
      <c r="BI165" s="231">
        <f>IF(N165="nulová",J165,0)</f>
        <v>0</v>
      </c>
      <c r="BJ165" s="18" t="s">
        <v>81</v>
      </c>
      <c r="BK165" s="231">
        <f>ROUND(I165*H165,2)</f>
        <v>0</v>
      </c>
      <c r="BL165" s="18" t="s">
        <v>144</v>
      </c>
      <c r="BM165" s="230" t="s">
        <v>245</v>
      </c>
    </row>
    <row r="166" s="2" customFormat="1">
      <c r="A166" s="39"/>
      <c r="B166" s="40"/>
      <c r="C166" s="41"/>
      <c r="D166" s="232" t="s">
        <v>146</v>
      </c>
      <c r="E166" s="41"/>
      <c r="F166" s="233" t="s">
        <v>240</v>
      </c>
      <c r="G166" s="41"/>
      <c r="H166" s="41"/>
      <c r="I166" s="137"/>
      <c r="J166" s="41"/>
      <c r="K166" s="41"/>
      <c r="L166" s="45"/>
      <c r="M166" s="234"/>
      <c r="N166" s="235"/>
      <c r="O166" s="85"/>
      <c r="P166" s="85"/>
      <c r="Q166" s="85"/>
      <c r="R166" s="85"/>
      <c r="S166" s="85"/>
      <c r="T166" s="86"/>
      <c r="U166" s="39"/>
      <c r="V166" s="39"/>
      <c r="W166" s="39"/>
      <c r="X166" s="39"/>
      <c r="Y166" s="39"/>
      <c r="Z166" s="39"/>
      <c r="AA166" s="39"/>
      <c r="AB166" s="39"/>
      <c r="AC166" s="39"/>
      <c r="AD166" s="39"/>
      <c r="AE166" s="39"/>
      <c r="AT166" s="18" t="s">
        <v>146</v>
      </c>
      <c r="AU166" s="18" t="s">
        <v>83</v>
      </c>
    </row>
    <row r="167" s="2" customFormat="1" ht="24" customHeight="1">
      <c r="A167" s="39"/>
      <c r="B167" s="40"/>
      <c r="C167" s="219" t="s">
        <v>246</v>
      </c>
      <c r="D167" s="219" t="s">
        <v>139</v>
      </c>
      <c r="E167" s="220" t="s">
        <v>247</v>
      </c>
      <c r="F167" s="221" t="s">
        <v>248</v>
      </c>
      <c r="G167" s="222" t="s">
        <v>219</v>
      </c>
      <c r="H167" s="223">
        <v>5.75</v>
      </c>
      <c r="I167" s="224"/>
      <c r="J167" s="225">
        <f>ROUND(I167*H167,2)</f>
        <v>0</v>
      </c>
      <c r="K167" s="221" t="s">
        <v>143</v>
      </c>
      <c r="L167" s="45"/>
      <c r="M167" s="226" t="s">
        <v>19</v>
      </c>
      <c r="N167" s="227" t="s">
        <v>44</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144</v>
      </c>
      <c r="AT167" s="230" t="s">
        <v>139</v>
      </c>
      <c r="AU167" s="230" t="s">
        <v>83</v>
      </c>
      <c r="AY167" s="18" t="s">
        <v>137</v>
      </c>
      <c r="BE167" s="231">
        <f>IF(N167="základní",J167,0)</f>
        <v>0</v>
      </c>
      <c r="BF167" s="231">
        <f>IF(N167="snížená",J167,0)</f>
        <v>0</v>
      </c>
      <c r="BG167" s="231">
        <f>IF(N167="zákl. přenesená",J167,0)</f>
        <v>0</v>
      </c>
      <c r="BH167" s="231">
        <f>IF(N167="sníž. přenesená",J167,0)</f>
        <v>0</v>
      </c>
      <c r="BI167" s="231">
        <f>IF(N167="nulová",J167,0)</f>
        <v>0</v>
      </c>
      <c r="BJ167" s="18" t="s">
        <v>81</v>
      </c>
      <c r="BK167" s="231">
        <f>ROUND(I167*H167,2)</f>
        <v>0</v>
      </c>
      <c r="BL167" s="18" t="s">
        <v>144</v>
      </c>
      <c r="BM167" s="230" t="s">
        <v>249</v>
      </c>
    </row>
    <row r="168" s="2" customFormat="1">
      <c r="A168" s="39"/>
      <c r="B168" s="40"/>
      <c r="C168" s="41"/>
      <c r="D168" s="232" t="s">
        <v>146</v>
      </c>
      <c r="E168" s="41"/>
      <c r="F168" s="233" t="s">
        <v>250</v>
      </c>
      <c r="G168" s="41"/>
      <c r="H168" s="41"/>
      <c r="I168" s="137"/>
      <c r="J168" s="41"/>
      <c r="K168" s="41"/>
      <c r="L168" s="45"/>
      <c r="M168" s="234"/>
      <c r="N168" s="235"/>
      <c r="O168" s="85"/>
      <c r="P168" s="85"/>
      <c r="Q168" s="85"/>
      <c r="R168" s="85"/>
      <c r="S168" s="85"/>
      <c r="T168" s="86"/>
      <c r="U168" s="39"/>
      <c r="V168" s="39"/>
      <c r="W168" s="39"/>
      <c r="X168" s="39"/>
      <c r="Y168" s="39"/>
      <c r="Z168" s="39"/>
      <c r="AA168" s="39"/>
      <c r="AB168" s="39"/>
      <c r="AC168" s="39"/>
      <c r="AD168" s="39"/>
      <c r="AE168" s="39"/>
      <c r="AT168" s="18" t="s">
        <v>146</v>
      </c>
      <c r="AU168" s="18" t="s">
        <v>83</v>
      </c>
    </row>
    <row r="169" s="13" customFormat="1">
      <c r="A169" s="13"/>
      <c r="B169" s="236"/>
      <c r="C169" s="237"/>
      <c r="D169" s="232" t="s">
        <v>148</v>
      </c>
      <c r="E169" s="238" t="s">
        <v>19</v>
      </c>
      <c r="F169" s="239" t="s">
        <v>251</v>
      </c>
      <c r="G169" s="237"/>
      <c r="H169" s="240">
        <v>5.75</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148</v>
      </c>
      <c r="AU169" s="246" t="s">
        <v>83</v>
      </c>
      <c r="AV169" s="13" t="s">
        <v>83</v>
      </c>
      <c r="AW169" s="13" t="s">
        <v>35</v>
      </c>
      <c r="AX169" s="13" t="s">
        <v>73</v>
      </c>
      <c r="AY169" s="246" t="s">
        <v>137</v>
      </c>
    </row>
    <row r="170" s="14" customFormat="1">
      <c r="A170" s="14"/>
      <c r="B170" s="247"/>
      <c r="C170" s="248"/>
      <c r="D170" s="232" t="s">
        <v>148</v>
      </c>
      <c r="E170" s="249" t="s">
        <v>19</v>
      </c>
      <c r="F170" s="250" t="s">
        <v>150</v>
      </c>
      <c r="G170" s="248"/>
      <c r="H170" s="251">
        <v>5.75</v>
      </c>
      <c r="I170" s="252"/>
      <c r="J170" s="248"/>
      <c r="K170" s="248"/>
      <c r="L170" s="253"/>
      <c r="M170" s="254"/>
      <c r="N170" s="255"/>
      <c r="O170" s="255"/>
      <c r="P170" s="255"/>
      <c r="Q170" s="255"/>
      <c r="R170" s="255"/>
      <c r="S170" s="255"/>
      <c r="T170" s="256"/>
      <c r="U170" s="14"/>
      <c r="V170" s="14"/>
      <c r="W170" s="14"/>
      <c r="X170" s="14"/>
      <c r="Y170" s="14"/>
      <c r="Z170" s="14"/>
      <c r="AA170" s="14"/>
      <c r="AB170" s="14"/>
      <c r="AC170" s="14"/>
      <c r="AD170" s="14"/>
      <c r="AE170" s="14"/>
      <c r="AT170" s="257" t="s">
        <v>148</v>
      </c>
      <c r="AU170" s="257" t="s">
        <v>83</v>
      </c>
      <c r="AV170" s="14" t="s">
        <v>144</v>
      </c>
      <c r="AW170" s="14" t="s">
        <v>35</v>
      </c>
      <c r="AX170" s="14" t="s">
        <v>81</v>
      </c>
      <c r="AY170" s="257" t="s">
        <v>137</v>
      </c>
    </row>
    <row r="171" s="2" customFormat="1" ht="36" customHeight="1">
      <c r="A171" s="39"/>
      <c r="B171" s="40"/>
      <c r="C171" s="219" t="s">
        <v>7</v>
      </c>
      <c r="D171" s="219" t="s">
        <v>139</v>
      </c>
      <c r="E171" s="220" t="s">
        <v>252</v>
      </c>
      <c r="F171" s="221" t="s">
        <v>253</v>
      </c>
      <c r="G171" s="222" t="s">
        <v>219</v>
      </c>
      <c r="H171" s="223">
        <v>5.75</v>
      </c>
      <c r="I171" s="224"/>
      <c r="J171" s="225">
        <f>ROUND(I171*H171,2)</f>
        <v>0</v>
      </c>
      <c r="K171" s="221" t="s">
        <v>143</v>
      </c>
      <c r="L171" s="45"/>
      <c r="M171" s="226" t="s">
        <v>19</v>
      </c>
      <c r="N171" s="227" t="s">
        <v>44</v>
      </c>
      <c r="O171" s="85"/>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144</v>
      </c>
      <c r="AT171" s="230" t="s">
        <v>139</v>
      </c>
      <c r="AU171" s="230" t="s">
        <v>83</v>
      </c>
      <c r="AY171" s="18" t="s">
        <v>137</v>
      </c>
      <c r="BE171" s="231">
        <f>IF(N171="základní",J171,0)</f>
        <v>0</v>
      </c>
      <c r="BF171" s="231">
        <f>IF(N171="snížená",J171,0)</f>
        <v>0</v>
      </c>
      <c r="BG171" s="231">
        <f>IF(N171="zákl. přenesená",J171,0)</f>
        <v>0</v>
      </c>
      <c r="BH171" s="231">
        <f>IF(N171="sníž. přenesená",J171,0)</f>
        <v>0</v>
      </c>
      <c r="BI171" s="231">
        <f>IF(N171="nulová",J171,0)</f>
        <v>0</v>
      </c>
      <c r="BJ171" s="18" t="s">
        <v>81</v>
      </c>
      <c r="BK171" s="231">
        <f>ROUND(I171*H171,2)</f>
        <v>0</v>
      </c>
      <c r="BL171" s="18" t="s">
        <v>144</v>
      </c>
      <c r="BM171" s="230" t="s">
        <v>254</v>
      </c>
    </row>
    <row r="172" s="2" customFormat="1">
      <c r="A172" s="39"/>
      <c r="B172" s="40"/>
      <c r="C172" s="41"/>
      <c r="D172" s="232" t="s">
        <v>146</v>
      </c>
      <c r="E172" s="41"/>
      <c r="F172" s="233" t="s">
        <v>250</v>
      </c>
      <c r="G172" s="41"/>
      <c r="H172" s="41"/>
      <c r="I172" s="137"/>
      <c r="J172" s="41"/>
      <c r="K172" s="41"/>
      <c r="L172" s="45"/>
      <c r="M172" s="234"/>
      <c r="N172" s="235"/>
      <c r="O172" s="85"/>
      <c r="P172" s="85"/>
      <c r="Q172" s="85"/>
      <c r="R172" s="85"/>
      <c r="S172" s="85"/>
      <c r="T172" s="86"/>
      <c r="U172" s="39"/>
      <c r="V172" s="39"/>
      <c r="W172" s="39"/>
      <c r="X172" s="39"/>
      <c r="Y172" s="39"/>
      <c r="Z172" s="39"/>
      <c r="AA172" s="39"/>
      <c r="AB172" s="39"/>
      <c r="AC172" s="39"/>
      <c r="AD172" s="39"/>
      <c r="AE172" s="39"/>
      <c r="AT172" s="18" t="s">
        <v>146</v>
      </c>
      <c r="AU172" s="18" t="s">
        <v>83</v>
      </c>
    </row>
    <row r="173" s="2" customFormat="1" ht="24" customHeight="1">
      <c r="A173" s="39"/>
      <c r="B173" s="40"/>
      <c r="C173" s="219" t="s">
        <v>255</v>
      </c>
      <c r="D173" s="219" t="s">
        <v>139</v>
      </c>
      <c r="E173" s="220" t="s">
        <v>256</v>
      </c>
      <c r="F173" s="221" t="s">
        <v>257</v>
      </c>
      <c r="G173" s="222" t="s">
        <v>219</v>
      </c>
      <c r="H173" s="223">
        <v>1362.3530000000001</v>
      </c>
      <c r="I173" s="224"/>
      <c r="J173" s="225">
        <f>ROUND(I173*H173,2)</f>
        <v>0</v>
      </c>
      <c r="K173" s="221" t="s">
        <v>143</v>
      </c>
      <c r="L173" s="45"/>
      <c r="M173" s="226" t="s">
        <v>19</v>
      </c>
      <c r="N173" s="227" t="s">
        <v>44</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144</v>
      </c>
      <c r="AT173" s="230" t="s">
        <v>139</v>
      </c>
      <c r="AU173" s="230" t="s">
        <v>83</v>
      </c>
      <c r="AY173" s="18" t="s">
        <v>137</v>
      </c>
      <c r="BE173" s="231">
        <f>IF(N173="základní",J173,0)</f>
        <v>0</v>
      </c>
      <c r="BF173" s="231">
        <f>IF(N173="snížená",J173,0)</f>
        <v>0</v>
      </c>
      <c r="BG173" s="231">
        <f>IF(N173="zákl. přenesená",J173,0)</f>
        <v>0</v>
      </c>
      <c r="BH173" s="231">
        <f>IF(N173="sníž. přenesená",J173,0)</f>
        <v>0</v>
      </c>
      <c r="BI173" s="231">
        <f>IF(N173="nulová",J173,0)</f>
        <v>0</v>
      </c>
      <c r="BJ173" s="18" t="s">
        <v>81</v>
      </c>
      <c r="BK173" s="231">
        <f>ROUND(I173*H173,2)</f>
        <v>0</v>
      </c>
      <c r="BL173" s="18" t="s">
        <v>144</v>
      </c>
      <c r="BM173" s="230" t="s">
        <v>258</v>
      </c>
    </row>
    <row r="174" s="2" customFormat="1">
      <c r="A174" s="39"/>
      <c r="B174" s="40"/>
      <c r="C174" s="41"/>
      <c r="D174" s="232" t="s">
        <v>146</v>
      </c>
      <c r="E174" s="41"/>
      <c r="F174" s="233" t="s">
        <v>259</v>
      </c>
      <c r="G174" s="41"/>
      <c r="H174" s="41"/>
      <c r="I174" s="137"/>
      <c r="J174" s="41"/>
      <c r="K174" s="41"/>
      <c r="L174" s="45"/>
      <c r="M174" s="234"/>
      <c r="N174" s="235"/>
      <c r="O174" s="85"/>
      <c r="P174" s="85"/>
      <c r="Q174" s="85"/>
      <c r="R174" s="85"/>
      <c r="S174" s="85"/>
      <c r="T174" s="86"/>
      <c r="U174" s="39"/>
      <c r="V174" s="39"/>
      <c r="W174" s="39"/>
      <c r="X174" s="39"/>
      <c r="Y174" s="39"/>
      <c r="Z174" s="39"/>
      <c r="AA174" s="39"/>
      <c r="AB174" s="39"/>
      <c r="AC174" s="39"/>
      <c r="AD174" s="39"/>
      <c r="AE174" s="39"/>
      <c r="AT174" s="18" t="s">
        <v>146</v>
      </c>
      <c r="AU174" s="18" t="s">
        <v>83</v>
      </c>
    </row>
    <row r="175" s="13" customFormat="1">
      <c r="A175" s="13"/>
      <c r="B175" s="236"/>
      <c r="C175" s="237"/>
      <c r="D175" s="232" t="s">
        <v>148</v>
      </c>
      <c r="E175" s="238" t="s">
        <v>19</v>
      </c>
      <c r="F175" s="239" t="s">
        <v>260</v>
      </c>
      <c r="G175" s="237"/>
      <c r="H175" s="240">
        <v>70.950000000000003</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148</v>
      </c>
      <c r="AU175" s="246" t="s">
        <v>83</v>
      </c>
      <c r="AV175" s="13" t="s">
        <v>83</v>
      </c>
      <c r="AW175" s="13" t="s">
        <v>35</v>
      </c>
      <c r="AX175" s="13" t="s">
        <v>73</v>
      </c>
      <c r="AY175" s="246" t="s">
        <v>137</v>
      </c>
    </row>
    <row r="176" s="13" customFormat="1">
      <c r="A176" s="13"/>
      <c r="B176" s="236"/>
      <c r="C176" s="237"/>
      <c r="D176" s="232" t="s">
        <v>148</v>
      </c>
      <c r="E176" s="238" t="s">
        <v>19</v>
      </c>
      <c r="F176" s="239" t="s">
        <v>261</v>
      </c>
      <c r="G176" s="237"/>
      <c r="H176" s="240">
        <v>1257.653</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148</v>
      </c>
      <c r="AU176" s="246" t="s">
        <v>83</v>
      </c>
      <c r="AV176" s="13" t="s">
        <v>83</v>
      </c>
      <c r="AW176" s="13" t="s">
        <v>35</v>
      </c>
      <c r="AX176" s="13" t="s">
        <v>73</v>
      </c>
      <c r="AY176" s="246" t="s">
        <v>137</v>
      </c>
    </row>
    <row r="177" s="13" customFormat="1">
      <c r="A177" s="13"/>
      <c r="B177" s="236"/>
      <c r="C177" s="237"/>
      <c r="D177" s="232" t="s">
        <v>148</v>
      </c>
      <c r="E177" s="238" t="s">
        <v>19</v>
      </c>
      <c r="F177" s="239" t="s">
        <v>262</v>
      </c>
      <c r="G177" s="237"/>
      <c r="H177" s="240">
        <v>28</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148</v>
      </c>
      <c r="AU177" s="246" t="s">
        <v>83</v>
      </c>
      <c r="AV177" s="13" t="s">
        <v>83</v>
      </c>
      <c r="AW177" s="13" t="s">
        <v>35</v>
      </c>
      <c r="AX177" s="13" t="s">
        <v>73</v>
      </c>
      <c r="AY177" s="246" t="s">
        <v>137</v>
      </c>
    </row>
    <row r="178" s="13" customFormat="1">
      <c r="A178" s="13"/>
      <c r="B178" s="236"/>
      <c r="C178" s="237"/>
      <c r="D178" s="232" t="s">
        <v>148</v>
      </c>
      <c r="E178" s="238" t="s">
        <v>19</v>
      </c>
      <c r="F178" s="239" t="s">
        <v>263</v>
      </c>
      <c r="G178" s="237"/>
      <c r="H178" s="240">
        <v>5.75</v>
      </c>
      <c r="I178" s="241"/>
      <c r="J178" s="237"/>
      <c r="K178" s="237"/>
      <c r="L178" s="242"/>
      <c r="M178" s="243"/>
      <c r="N178" s="244"/>
      <c r="O178" s="244"/>
      <c r="P178" s="244"/>
      <c r="Q178" s="244"/>
      <c r="R178" s="244"/>
      <c r="S178" s="244"/>
      <c r="T178" s="245"/>
      <c r="U178" s="13"/>
      <c r="V178" s="13"/>
      <c r="W178" s="13"/>
      <c r="X178" s="13"/>
      <c r="Y178" s="13"/>
      <c r="Z178" s="13"/>
      <c r="AA178" s="13"/>
      <c r="AB178" s="13"/>
      <c r="AC178" s="13"/>
      <c r="AD178" s="13"/>
      <c r="AE178" s="13"/>
      <c r="AT178" s="246" t="s">
        <v>148</v>
      </c>
      <c r="AU178" s="246" t="s">
        <v>83</v>
      </c>
      <c r="AV178" s="13" t="s">
        <v>83</v>
      </c>
      <c r="AW178" s="13" t="s">
        <v>35</v>
      </c>
      <c r="AX178" s="13" t="s">
        <v>73</v>
      </c>
      <c r="AY178" s="246" t="s">
        <v>137</v>
      </c>
    </row>
    <row r="179" s="14" customFormat="1">
      <c r="A179" s="14"/>
      <c r="B179" s="247"/>
      <c r="C179" s="248"/>
      <c r="D179" s="232" t="s">
        <v>148</v>
      </c>
      <c r="E179" s="249" t="s">
        <v>19</v>
      </c>
      <c r="F179" s="250" t="s">
        <v>150</v>
      </c>
      <c r="G179" s="248"/>
      <c r="H179" s="251">
        <v>1362.3530000000001</v>
      </c>
      <c r="I179" s="252"/>
      <c r="J179" s="248"/>
      <c r="K179" s="248"/>
      <c r="L179" s="253"/>
      <c r="M179" s="254"/>
      <c r="N179" s="255"/>
      <c r="O179" s="255"/>
      <c r="P179" s="255"/>
      <c r="Q179" s="255"/>
      <c r="R179" s="255"/>
      <c r="S179" s="255"/>
      <c r="T179" s="256"/>
      <c r="U179" s="14"/>
      <c r="V179" s="14"/>
      <c r="W179" s="14"/>
      <c r="X179" s="14"/>
      <c r="Y179" s="14"/>
      <c r="Z179" s="14"/>
      <c r="AA179" s="14"/>
      <c r="AB179" s="14"/>
      <c r="AC179" s="14"/>
      <c r="AD179" s="14"/>
      <c r="AE179" s="14"/>
      <c r="AT179" s="257" t="s">
        <v>148</v>
      </c>
      <c r="AU179" s="257" t="s">
        <v>83</v>
      </c>
      <c r="AV179" s="14" t="s">
        <v>144</v>
      </c>
      <c r="AW179" s="14" t="s">
        <v>35</v>
      </c>
      <c r="AX179" s="14" t="s">
        <v>81</v>
      </c>
      <c r="AY179" s="257" t="s">
        <v>137</v>
      </c>
    </row>
    <row r="180" s="2" customFormat="1" ht="36" customHeight="1">
      <c r="A180" s="39"/>
      <c r="B180" s="40"/>
      <c r="C180" s="219" t="s">
        <v>264</v>
      </c>
      <c r="D180" s="219" t="s">
        <v>139</v>
      </c>
      <c r="E180" s="220" t="s">
        <v>265</v>
      </c>
      <c r="F180" s="221" t="s">
        <v>266</v>
      </c>
      <c r="G180" s="222" t="s">
        <v>219</v>
      </c>
      <c r="H180" s="223">
        <v>34058.824999999997</v>
      </c>
      <c r="I180" s="224"/>
      <c r="J180" s="225">
        <f>ROUND(I180*H180,2)</f>
        <v>0</v>
      </c>
      <c r="K180" s="221" t="s">
        <v>143</v>
      </c>
      <c r="L180" s="45"/>
      <c r="M180" s="226" t="s">
        <v>19</v>
      </c>
      <c r="N180" s="227" t="s">
        <v>44</v>
      </c>
      <c r="O180" s="85"/>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144</v>
      </c>
      <c r="AT180" s="230" t="s">
        <v>139</v>
      </c>
      <c r="AU180" s="230" t="s">
        <v>83</v>
      </c>
      <c r="AY180" s="18" t="s">
        <v>137</v>
      </c>
      <c r="BE180" s="231">
        <f>IF(N180="základní",J180,0)</f>
        <v>0</v>
      </c>
      <c r="BF180" s="231">
        <f>IF(N180="snížená",J180,0)</f>
        <v>0</v>
      </c>
      <c r="BG180" s="231">
        <f>IF(N180="zákl. přenesená",J180,0)</f>
        <v>0</v>
      </c>
      <c r="BH180" s="231">
        <f>IF(N180="sníž. přenesená",J180,0)</f>
        <v>0</v>
      </c>
      <c r="BI180" s="231">
        <f>IF(N180="nulová",J180,0)</f>
        <v>0</v>
      </c>
      <c r="BJ180" s="18" t="s">
        <v>81</v>
      </c>
      <c r="BK180" s="231">
        <f>ROUND(I180*H180,2)</f>
        <v>0</v>
      </c>
      <c r="BL180" s="18" t="s">
        <v>144</v>
      </c>
      <c r="BM180" s="230" t="s">
        <v>267</v>
      </c>
    </row>
    <row r="181" s="2" customFormat="1">
      <c r="A181" s="39"/>
      <c r="B181" s="40"/>
      <c r="C181" s="41"/>
      <c r="D181" s="232" t="s">
        <v>146</v>
      </c>
      <c r="E181" s="41"/>
      <c r="F181" s="233" t="s">
        <v>259</v>
      </c>
      <c r="G181" s="41"/>
      <c r="H181" s="41"/>
      <c r="I181" s="137"/>
      <c r="J181" s="41"/>
      <c r="K181" s="41"/>
      <c r="L181" s="45"/>
      <c r="M181" s="234"/>
      <c r="N181" s="235"/>
      <c r="O181" s="85"/>
      <c r="P181" s="85"/>
      <c r="Q181" s="85"/>
      <c r="R181" s="85"/>
      <c r="S181" s="85"/>
      <c r="T181" s="86"/>
      <c r="U181" s="39"/>
      <c r="V181" s="39"/>
      <c r="W181" s="39"/>
      <c r="X181" s="39"/>
      <c r="Y181" s="39"/>
      <c r="Z181" s="39"/>
      <c r="AA181" s="39"/>
      <c r="AB181" s="39"/>
      <c r="AC181" s="39"/>
      <c r="AD181" s="39"/>
      <c r="AE181" s="39"/>
      <c r="AT181" s="18" t="s">
        <v>146</v>
      </c>
      <c r="AU181" s="18" t="s">
        <v>83</v>
      </c>
    </row>
    <row r="182" s="13" customFormat="1">
      <c r="A182" s="13"/>
      <c r="B182" s="236"/>
      <c r="C182" s="237"/>
      <c r="D182" s="232" t="s">
        <v>148</v>
      </c>
      <c r="E182" s="238" t="s">
        <v>19</v>
      </c>
      <c r="F182" s="239" t="s">
        <v>268</v>
      </c>
      <c r="G182" s="237"/>
      <c r="H182" s="240">
        <v>34058.824999999997</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148</v>
      </c>
      <c r="AU182" s="246" t="s">
        <v>83</v>
      </c>
      <c r="AV182" s="13" t="s">
        <v>83</v>
      </c>
      <c r="AW182" s="13" t="s">
        <v>35</v>
      </c>
      <c r="AX182" s="13" t="s">
        <v>73</v>
      </c>
      <c r="AY182" s="246" t="s">
        <v>137</v>
      </c>
    </row>
    <row r="183" s="14" customFormat="1">
      <c r="A183" s="14"/>
      <c r="B183" s="247"/>
      <c r="C183" s="248"/>
      <c r="D183" s="232" t="s">
        <v>148</v>
      </c>
      <c r="E183" s="249" t="s">
        <v>19</v>
      </c>
      <c r="F183" s="250" t="s">
        <v>150</v>
      </c>
      <c r="G183" s="248"/>
      <c r="H183" s="251">
        <v>34058.824999999997</v>
      </c>
      <c r="I183" s="252"/>
      <c r="J183" s="248"/>
      <c r="K183" s="248"/>
      <c r="L183" s="253"/>
      <c r="M183" s="254"/>
      <c r="N183" s="255"/>
      <c r="O183" s="255"/>
      <c r="P183" s="255"/>
      <c r="Q183" s="255"/>
      <c r="R183" s="255"/>
      <c r="S183" s="255"/>
      <c r="T183" s="256"/>
      <c r="U183" s="14"/>
      <c r="V183" s="14"/>
      <c r="W183" s="14"/>
      <c r="X183" s="14"/>
      <c r="Y183" s="14"/>
      <c r="Z183" s="14"/>
      <c r="AA183" s="14"/>
      <c r="AB183" s="14"/>
      <c r="AC183" s="14"/>
      <c r="AD183" s="14"/>
      <c r="AE183" s="14"/>
      <c r="AT183" s="257" t="s">
        <v>148</v>
      </c>
      <c r="AU183" s="257" t="s">
        <v>83</v>
      </c>
      <c r="AV183" s="14" t="s">
        <v>144</v>
      </c>
      <c r="AW183" s="14" t="s">
        <v>35</v>
      </c>
      <c r="AX183" s="14" t="s">
        <v>81</v>
      </c>
      <c r="AY183" s="257" t="s">
        <v>137</v>
      </c>
    </row>
    <row r="184" s="2" customFormat="1" ht="24" customHeight="1">
      <c r="A184" s="39"/>
      <c r="B184" s="40"/>
      <c r="C184" s="219" t="s">
        <v>269</v>
      </c>
      <c r="D184" s="219" t="s">
        <v>139</v>
      </c>
      <c r="E184" s="220" t="s">
        <v>270</v>
      </c>
      <c r="F184" s="221" t="s">
        <v>271</v>
      </c>
      <c r="G184" s="222" t="s">
        <v>219</v>
      </c>
      <c r="H184" s="223">
        <v>961.5</v>
      </c>
      <c r="I184" s="224"/>
      <c r="J184" s="225">
        <f>ROUND(I184*H184,2)</f>
        <v>0</v>
      </c>
      <c r="K184" s="221" t="s">
        <v>143</v>
      </c>
      <c r="L184" s="45"/>
      <c r="M184" s="226" t="s">
        <v>19</v>
      </c>
      <c r="N184" s="227" t="s">
        <v>44</v>
      </c>
      <c r="O184" s="85"/>
      <c r="P184" s="228">
        <f>O184*H184</f>
        <v>0</v>
      </c>
      <c r="Q184" s="228">
        <v>0</v>
      </c>
      <c r="R184" s="228">
        <f>Q184*H184</f>
        <v>0</v>
      </c>
      <c r="S184" s="228">
        <v>0</v>
      </c>
      <c r="T184" s="229">
        <f>S184*H184</f>
        <v>0</v>
      </c>
      <c r="U184" s="39"/>
      <c r="V184" s="39"/>
      <c r="W184" s="39"/>
      <c r="X184" s="39"/>
      <c r="Y184" s="39"/>
      <c r="Z184" s="39"/>
      <c r="AA184" s="39"/>
      <c r="AB184" s="39"/>
      <c r="AC184" s="39"/>
      <c r="AD184" s="39"/>
      <c r="AE184" s="39"/>
      <c r="AR184" s="230" t="s">
        <v>144</v>
      </c>
      <c r="AT184" s="230" t="s">
        <v>139</v>
      </c>
      <c r="AU184" s="230" t="s">
        <v>83</v>
      </c>
      <c r="AY184" s="18" t="s">
        <v>137</v>
      </c>
      <c r="BE184" s="231">
        <f>IF(N184="základní",J184,0)</f>
        <v>0</v>
      </c>
      <c r="BF184" s="231">
        <f>IF(N184="snížená",J184,0)</f>
        <v>0</v>
      </c>
      <c r="BG184" s="231">
        <f>IF(N184="zákl. přenesená",J184,0)</f>
        <v>0</v>
      </c>
      <c r="BH184" s="231">
        <f>IF(N184="sníž. přenesená",J184,0)</f>
        <v>0</v>
      </c>
      <c r="BI184" s="231">
        <f>IF(N184="nulová",J184,0)</f>
        <v>0</v>
      </c>
      <c r="BJ184" s="18" t="s">
        <v>81</v>
      </c>
      <c r="BK184" s="231">
        <f>ROUND(I184*H184,2)</f>
        <v>0</v>
      </c>
      <c r="BL184" s="18" t="s">
        <v>144</v>
      </c>
      <c r="BM184" s="230" t="s">
        <v>272</v>
      </c>
    </row>
    <row r="185" s="2" customFormat="1">
      <c r="A185" s="39"/>
      <c r="B185" s="40"/>
      <c r="C185" s="41"/>
      <c r="D185" s="232" t="s">
        <v>146</v>
      </c>
      <c r="E185" s="41"/>
      <c r="F185" s="233" t="s">
        <v>273</v>
      </c>
      <c r="G185" s="41"/>
      <c r="H185" s="41"/>
      <c r="I185" s="137"/>
      <c r="J185" s="41"/>
      <c r="K185" s="41"/>
      <c r="L185" s="45"/>
      <c r="M185" s="234"/>
      <c r="N185" s="235"/>
      <c r="O185" s="85"/>
      <c r="P185" s="85"/>
      <c r="Q185" s="85"/>
      <c r="R185" s="85"/>
      <c r="S185" s="85"/>
      <c r="T185" s="86"/>
      <c r="U185" s="39"/>
      <c r="V185" s="39"/>
      <c r="W185" s="39"/>
      <c r="X185" s="39"/>
      <c r="Y185" s="39"/>
      <c r="Z185" s="39"/>
      <c r="AA185" s="39"/>
      <c r="AB185" s="39"/>
      <c r="AC185" s="39"/>
      <c r="AD185" s="39"/>
      <c r="AE185" s="39"/>
      <c r="AT185" s="18" t="s">
        <v>146</v>
      </c>
      <c r="AU185" s="18" t="s">
        <v>83</v>
      </c>
    </row>
    <row r="186" s="13" customFormat="1">
      <c r="A186" s="13"/>
      <c r="B186" s="236"/>
      <c r="C186" s="237"/>
      <c r="D186" s="232" t="s">
        <v>148</v>
      </c>
      <c r="E186" s="238" t="s">
        <v>19</v>
      </c>
      <c r="F186" s="239" t="s">
        <v>230</v>
      </c>
      <c r="G186" s="237"/>
      <c r="H186" s="240">
        <v>961.5</v>
      </c>
      <c r="I186" s="241"/>
      <c r="J186" s="237"/>
      <c r="K186" s="237"/>
      <c r="L186" s="242"/>
      <c r="M186" s="243"/>
      <c r="N186" s="244"/>
      <c r="O186" s="244"/>
      <c r="P186" s="244"/>
      <c r="Q186" s="244"/>
      <c r="R186" s="244"/>
      <c r="S186" s="244"/>
      <c r="T186" s="245"/>
      <c r="U186" s="13"/>
      <c r="V186" s="13"/>
      <c r="W186" s="13"/>
      <c r="X186" s="13"/>
      <c r="Y186" s="13"/>
      <c r="Z186" s="13"/>
      <c r="AA186" s="13"/>
      <c r="AB186" s="13"/>
      <c r="AC186" s="13"/>
      <c r="AD186" s="13"/>
      <c r="AE186" s="13"/>
      <c r="AT186" s="246" t="s">
        <v>148</v>
      </c>
      <c r="AU186" s="246" t="s">
        <v>83</v>
      </c>
      <c r="AV186" s="13" t="s">
        <v>83</v>
      </c>
      <c r="AW186" s="13" t="s">
        <v>35</v>
      </c>
      <c r="AX186" s="13" t="s">
        <v>73</v>
      </c>
      <c r="AY186" s="246" t="s">
        <v>137</v>
      </c>
    </row>
    <row r="187" s="14" customFormat="1">
      <c r="A187" s="14"/>
      <c r="B187" s="247"/>
      <c r="C187" s="248"/>
      <c r="D187" s="232" t="s">
        <v>148</v>
      </c>
      <c r="E187" s="249" t="s">
        <v>19</v>
      </c>
      <c r="F187" s="250" t="s">
        <v>150</v>
      </c>
      <c r="G187" s="248"/>
      <c r="H187" s="251">
        <v>961.5</v>
      </c>
      <c r="I187" s="252"/>
      <c r="J187" s="248"/>
      <c r="K187" s="248"/>
      <c r="L187" s="253"/>
      <c r="M187" s="254"/>
      <c r="N187" s="255"/>
      <c r="O187" s="255"/>
      <c r="P187" s="255"/>
      <c r="Q187" s="255"/>
      <c r="R187" s="255"/>
      <c r="S187" s="255"/>
      <c r="T187" s="256"/>
      <c r="U187" s="14"/>
      <c r="V187" s="14"/>
      <c r="W187" s="14"/>
      <c r="X187" s="14"/>
      <c r="Y187" s="14"/>
      <c r="Z187" s="14"/>
      <c r="AA187" s="14"/>
      <c r="AB187" s="14"/>
      <c r="AC187" s="14"/>
      <c r="AD187" s="14"/>
      <c r="AE187" s="14"/>
      <c r="AT187" s="257" t="s">
        <v>148</v>
      </c>
      <c r="AU187" s="257" t="s">
        <v>83</v>
      </c>
      <c r="AV187" s="14" t="s">
        <v>144</v>
      </c>
      <c r="AW187" s="14" t="s">
        <v>35</v>
      </c>
      <c r="AX187" s="14" t="s">
        <v>81</v>
      </c>
      <c r="AY187" s="257" t="s">
        <v>137</v>
      </c>
    </row>
    <row r="188" s="2" customFormat="1" ht="16.5" customHeight="1">
      <c r="A188" s="39"/>
      <c r="B188" s="40"/>
      <c r="C188" s="258" t="s">
        <v>274</v>
      </c>
      <c r="D188" s="258" t="s">
        <v>275</v>
      </c>
      <c r="E188" s="259" t="s">
        <v>276</v>
      </c>
      <c r="F188" s="260" t="s">
        <v>277</v>
      </c>
      <c r="G188" s="261" t="s">
        <v>278</v>
      </c>
      <c r="H188" s="262">
        <v>2019.1500000000001</v>
      </c>
      <c r="I188" s="263"/>
      <c r="J188" s="264">
        <f>ROUND(I188*H188,2)</f>
        <v>0</v>
      </c>
      <c r="K188" s="260" t="s">
        <v>143</v>
      </c>
      <c r="L188" s="265"/>
      <c r="M188" s="266" t="s">
        <v>19</v>
      </c>
      <c r="N188" s="267" t="s">
        <v>44</v>
      </c>
      <c r="O188" s="85"/>
      <c r="P188" s="228">
        <f>O188*H188</f>
        <v>0</v>
      </c>
      <c r="Q188" s="228">
        <v>1</v>
      </c>
      <c r="R188" s="228">
        <f>Q188*H188</f>
        <v>2019.1500000000001</v>
      </c>
      <c r="S188" s="228">
        <v>0</v>
      </c>
      <c r="T188" s="229">
        <f>S188*H188</f>
        <v>0</v>
      </c>
      <c r="U188" s="39"/>
      <c r="V188" s="39"/>
      <c r="W188" s="39"/>
      <c r="X188" s="39"/>
      <c r="Y188" s="39"/>
      <c r="Z188" s="39"/>
      <c r="AA188" s="39"/>
      <c r="AB188" s="39"/>
      <c r="AC188" s="39"/>
      <c r="AD188" s="39"/>
      <c r="AE188" s="39"/>
      <c r="AR188" s="230" t="s">
        <v>181</v>
      </c>
      <c r="AT188" s="230" t="s">
        <v>275</v>
      </c>
      <c r="AU188" s="230" t="s">
        <v>83</v>
      </c>
      <c r="AY188" s="18" t="s">
        <v>137</v>
      </c>
      <c r="BE188" s="231">
        <f>IF(N188="základní",J188,0)</f>
        <v>0</v>
      </c>
      <c r="BF188" s="231">
        <f>IF(N188="snížená",J188,0)</f>
        <v>0</v>
      </c>
      <c r="BG188" s="231">
        <f>IF(N188="zákl. přenesená",J188,0)</f>
        <v>0</v>
      </c>
      <c r="BH188" s="231">
        <f>IF(N188="sníž. přenesená",J188,0)</f>
        <v>0</v>
      </c>
      <c r="BI188" s="231">
        <f>IF(N188="nulová",J188,0)</f>
        <v>0</v>
      </c>
      <c r="BJ188" s="18" t="s">
        <v>81</v>
      </c>
      <c r="BK188" s="231">
        <f>ROUND(I188*H188,2)</f>
        <v>0</v>
      </c>
      <c r="BL188" s="18" t="s">
        <v>144</v>
      </c>
      <c r="BM188" s="230" t="s">
        <v>279</v>
      </c>
    </row>
    <row r="189" s="13" customFormat="1">
      <c r="A189" s="13"/>
      <c r="B189" s="236"/>
      <c r="C189" s="237"/>
      <c r="D189" s="232" t="s">
        <v>148</v>
      </c>
      <c r="E189" s="238" t="s">
        <v>19</v>
      </c>
      <c r="F189" s="239" t="s">
        <v>280</v>
      </c>
      <c r="G189" s="237"/>
      <c r="H189" s="240">
        <v>2019.1500000000001</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148</v>
      </c>
      <c r="AU189" s="246" t="s">
        <v>83</v>
      </c>
      <c r="AV189" s="13" t="s">
        <v>83</v>
      </c>
      <c r="AW189" s="13" t="s">
        <v>35</v>
      </c>
      <c r="AX189" s="13" t="s">
        <v>73</v>
      </c>
      <c r="AY189" s="246" t="s">
        <v>137</v>
      </c>
    </row>
    <row r="190" s="14" customFormat="1">
      <c r="A190" s="14"/>
      <c r="B190" s="247"/>
      <c r="C190" s="248"/>
      <c r="D190" s="232" t="s">
        <v>148</v>
      </c>
      <c r="E190" s="249" t="s">
        <v>19</v>
      </c>
      <c r="F190" s="250" t="s">
        <v>150</v>
      </c>
      <c r="G190" s="248"/>
      <c r="H190" s="251">
        <v>2019.1500000000001</v>
      </c>
      <c r="I190" s="252"/>
      <c r="J190" s="248"/>
      <c r="K190" s="248"/>
      <c r="L190" s="253"/>
      <c r="M190" s="254"/>
      <c r="N190" s="255"/>
      <c r="O190" s="255"/>
      <c r="P190" s="255"/>
      <c r="Q190" s="255"/>
      <c r="R190" s="255"/>
      <c r="S190" s="255"/>
      <c r="T190" s="256"/>
      <c r="U190" s="14"/>
      <c r="V190" s="14"/>
      <c r="W190" s="14"/>
      <c r="X190" s="14"/>
      <c r="Y190" s="14"/>
      <c r="Z190" s="14"/>
      <c r="AA190" s="14"/>
      <c r="AB190" s="14"/>
      <c r="AC190" s="14"/>
      <c r="AD190" s="14"/>
      <c r="AE190" s="14"/>
      <c r="AT190" s="257" t="s">
        <v>148</v>
      </c>
      <c r="AU190" s="257" t="s">
        <v>83</v>
      </c>
      <c r="AV190" s="14" t="s">
        <v>144</v>
      </c>
      <c r="AW190" s="14" t="s">
        <v>35</v>
      </c>
      <c r="AX190" s="14" t="s">
        <v>81</v>
      </c>
      <c r="AY190" s="257" t="s">
        <v>137</v>
      </c>
    </row>
    <row r="191" s="2" customFormat="1" ht="16.5" customHeight="1">
      <c r="A191" s="39"/>
      <c r="B191" s="40"/>
      <c r="C191" s="219" t="s">
        <v>281</v>
      </c>
      <c r="D191" s="219" t="s">
        <v>139</v>
      </c>
      <c r="E191" s="220" t="s">
        <v>282</v>
      </c>
      <c r="F191" s="221" t="s">
        <v>283</v>
      </c>
      <c r="G191" s="222" t="s">
        <v>219</v>
      </c>
      <c r="H191" s="223">
        <v>1362.3530000000001</v>
      </c>
      <c r="I191" s="224"/>
      <c r="J191" s="225">
        <f>ROUND(I191*H191,2)</f>
        <v>0</v>
      </c>
      <c r="K191" s="221" t="s">
        <v>143</v>
      </c>
      <c r="L191" s="45"/>
      <c r="M191" s="226" t="s">
        <v>19</v>
      </c>
      <c r="N191" s="227" t="s">
        <v>44</v>
      </c>
      <c r="O191" s="85"/>
      <c r="P191" s="228">
        <f>O191*H191</f>
        <v>0</v>
      </c>
      <c r="Q191" s="228">
        <v>0</v>
      </c>
      <c r="R191" s="228">
        <f>Q191*H191</f>
        <v>0</v>
      </c>
      <c r="S191" s="228">
        <v>0</v>
      </c>
      <c r="T191" s="229">
        <f>S191*H191</f>
        <v>0</v>
      </c>
      <c r="U191" s="39"/>
      <c r="V191" s="39"/>
      <c r="W191" s="39"/>
      <c r="X191" s="39"/>
      <c r="Y191" s="39"/>
      <c r="Z191" s="39"/>
      <c r="AA191" s="39"/>
      <c r="AB191" s="39"/>
      <c r="AC191" s="39"/>
      <c r="AD191" s="39"/>
      <c r="AE191" s="39"/>
      <c r="AR191" s="230" t="s">
        <v>144</v>
      </c>
      <c r="AT191" s="230" t="s">
        <v>139</v>
      </c>
      <c r="AU191" s="230" t="s">
        <v>83</v>
      </c>
      <c r="AY191" s="18" t="s">
        <v>137</v>
      </c>
      <c r="BE191" s="231">
        <f>IF(N191="základní",J191,0)</f>
        <v>0</v>
      </c>
      <c r="BF191" s="231">
        <f>IF(N191="snížená",J191,0)</f>
        <v>0</v>
      </c>
      <c r="BG191" s="231">
        <f>IF(N191="zákl. přenesená",J191,0)</f>
        <v>0</v>
      </c>
      <c r="BH191" s="231">
        <f>IF(N191="sníž. přenesená",J191,0)</f>
        <v>0</v>
      </c>
      <c r="BI191" s="231">
        <f>IF(N191="nulová",J191,0)</f>
        <v>0</v>
      </c>
      <c r="BJ191" s="18" t="s">
        <v>81</v>
      </c>
      <c r="BK191" s="231">
        <f>ROUND(I191*H191,2)</f>
        <v>0</v>
      </c>
      <c r="BL191" s="18" t="s">
        <v>144</v>
      </c>
      <c r="BM191" s="230" t="s">
        <v>284</v>
      </c>
    </row>
    <row r="192" s="2" customFormat="1">
      <c r="A192" s="39"/>
      <c r="B192" s="40"/>
      <c r="C192" s="41"/>
      <c r="D192" s="232" t="s">
        <v>146</v>
      </c>
      <c r="E192" s="41"/>
      <c r="F192" s="233" t="s">
        <v>285</v>
      </c>
      <c r="G192" s="41"/>
      <c r="H192" s="41"/>
      <c r="I192" s="137"/>
      <c r="J192" s="41"/>
      <c r="K192" s="41"/>
      <c r="L192" s="45"/>
      <c r="M192" s="234"/>
      <c r="N192" s="235"/>
      <c r="O192" s="85"/>
      <c r="P192" s="85"/>
      <c r="Q192" s="85"/>
      <c r="R192" s="85"/>
      <c r="S192" s="85"/>
      <c r="T192" s="86"/>
      <c r="U192" s="39"/>
      <c r="V192" s="39"/>
      <c r="W192" s="39"/>
      <c r="X192" s="39"/>
      <c r="Y192" s="39"/>
      <c r="Z192" s="39"/>
      <c r="AA192" s="39"/>
      <c r="AB192" s="39"/>
      <c r="AC192" s="39"/>
      <c r="AD192" s="39"/>
      <c r="AE192" s="39"/>
      <c r="AT192" s="18" t="s">
        <v>146</v>
      </c>
      <c r="AU192" s="18" t="s">
        <v>83</v>
      </c>
    </row>
    <row r="193" s="13" customFormat="1">
      <c r="A193" s="13"/>
      <c r="B193" s="236"/>
      <c r="C193" s="237"/>
      <c r="D193" s="232" t="s">
        <v>148</v>
      </c>
      <c r="E193" s="238" t="s">
        <v>19</v>
      </c>
      <c r="F193" s="239" t="s">
        <v>260</v>
      </c>
      <c r="G193" s="237"/>
      <c r="H193" s="240">
        <v>70.950000000000003</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148</v>
      </c>
      <c r="AU193" s="246" t="s">
        <v>83</v>
      </c>
      <c r="AV193" s="13" t="s">
        <v>83</v>
      </c>
      <c r="AW193" s="13" t="s">
        <v>35</v>
      </c>
      <c r="AX193" s="13" t="s">
        <v>73</v>
      </c>
      <c r="AY193" s="246" t="s">
        <v>137</v>
      </c>
    </row>
    <row r="194" s="13" customFormat="1">
      <c r="A194" s="13"/>
      <c r="B194" s="236"/>
      <c r="C194" s="237"/>
      <c r="D194" s="232" t="s">
        <v>148</v>
      </c>
      <c r="E194" s="238" t="s">
        <v>19</v>
      </c>
      <c r="F194" s="239" t="s">
        <v>261</v>
      </c>
      <c r="G194" s="237"/>
      <c r="H194" s="240">
        <v>1257.653</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148</v>
      </c>
      <c r="AU194" s="246" t="s">
        <v>83</v>
      </c>
      <c r="AV194" s="13" t="s">
        <v>83</v>
      </c>
      <c r="AW194" s="13" t="s">
        <v>35</v>
      </c>
      <c r="AX194" s="13" t="s">
        <v>73</v>
      </c>
      <c r="AY194" s="246" t="s">
        <v>137</v>
      </c>
    </row>
    <row r="195" s="13" customFormat="1">
      <c r="A195" s="13"/>
      <c r="B195" s="236"/>
      <c r="C195" s="237"/>
      <c r="D195" s="232" t="s">
        <v>148</v>
      </c>
      <c r="E195" s="238" t="s">
        <v>19</v>
      </c>
      <c r="F195" s="239" t="s">
        <v>262</v>
      </c>
      <c r="G195" s="237"/>
      <c r="H195" s="240">
        <v>28</v>
      </c>
      <c r="I195" s="241"/>
      <c r="J195" s="237"/>
      <c r="K195" s="237"/>
      <c r="L195" s="242"/>
      <c r="M195" s="243"/>
      <c r="N195" s="244"/>
      <c r="O195" s="244"/>
      <c r="P195" s="244"/>
      <c r="Q195" s="244"/>
      <c r="R195" s="244"/>
      <c r="S195" s="244"/>
      <c r="T195" s="245"/>
      <c r="U195" s="13"/>
      <c r="V195" s="13"/>
      <c r="W195" s="13"/>
      <c r="X195" s="13"/>
      <c r="Y195" s="13"/>
      <c r="Z195" s="13"/>
      <c r="AA195" s="13"/>
      <c r="AB195" s="13"/>
      <c r="AC195" s="13"/>
      <c r="AD195" s="13"/>
      <c r="AE195" s="13"/>
      <c r="AT195" s="246" t="s">
        <v>148</v>
      </c>
      <c r="AU195" s="246" t="s">
        <v>83</v>
      </c>
      <c r="AV195" s="13" t="s">
        <v>83</v>
      </c>
      <c r="AW195" s="13" t="s">
        <v>35</v>
      </c>
      <c r="AX195" s="13" t="s">
        <v>73</v>
      </c>
      <c r="AY195" s="246" t="s">
        <v>137</v>
      </c>
    </row>
    <row r="196" s="13" customFormat="1">
      <c r="A196" s="13"/>
      <c r="B196" s="236"/>
      <c r="C196" s="237"/>
      <c r="D196" s="232" t="s">
        <v>148</v>
      </c>
      <c r="E196" s="238" t="s">
        <v>19</v>
      </c>
      <c r="F196" s="239" t="s">
        <v>263</v>
      </c>
      <c r="G196" s="237"/>
      <c r="H196" s="240">
        <v>5.75</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148</v>
      </c>
      <c r="AU196" s="246" t="s">
        <v>83</v>
      </c>
      <c r="AV196" s="13" t="s">
        <v>83</v>
      </c>
      <c r="AW196" s="13" t="s">
        <v>35</v>
      </c>
      <c r="AX196" s="13" t="s">
        <v>73</v>
      </c>
      <c r="AY196" s="246" t="s">
        <v>137</v>
      </c>
    </row>
    <row r="197" s="14" customFormat="1">
      <c r="A197" s="14"/>
      <c r="B197" s="247"/>
      <c r="C197" s="248"/>
      <c r="D197" s="232" t="s">
        <v>148</v>
      </c>
      <c r="E197" s="249" t="s">
        <v>19</v>
      </c>
      <c r="F197" s="250" t="s">
        <v>150</v>
      </c>
      <c r="G197" s="248"/>
      <c r="H197" s="251">
        <v>1362.3530000000001</v>
      </c>
      <c r="I197" s="252"/>
      <c r="J197" s="248"/>
      <c r="K197" s="248"/>
      <c r="L197" s="253"/>
      <c r="M197" s="254"/>
      <c r="N197" s="255"/>
      <c r="O197" s="255"/>
      <c r="P197" s="255"/>
      <c r="Q197" s="255"/>
      <c r="R197" s="255"/>
      <c r="S197" s="255"/>
      <c r="T197" s="256"/>
      <c r="U197" s="14"/>
      <c r="V197" s="14"/>
      <c r="W197" s="14"/>
      <c r="X197" s="14"/>
      <c r="Y197" s="14"/>
      <c r="Z197" s="14"/>
      <c r="AA197" s="14"/>
      <c r="AB197" s="14"/>
      <c r="AC197" s="14"/>
      <c r="AD197" s="14"/>
      <c r="AE197" s="14"/>
      <c r="AT197" s="257" t="s">
        <v>148</v>
      </c>
      <c r="AU197" s="257" t="s">
        <v>83</v>
      </c>
      <c r="AV197" s="14" t="s">
        <v>144</v>
      </c>
      <c r="AW197" s="14" t="s">
        <v>35</v>
      </c>
      <c r="AX197" s="14" t="s">
        <v>81</v>
      </c>
      <c r="AY197" s="257" t="s">
        <v>137</v>
      </c>
    </row>
    <row r="198" s="2" customFormat="1" ht="24" customHeight="1">
      <c r="A198" s="39"/>
      <c r="B198" s="40"/>
      <c r="C198" s="219" t="s">
        <v>286</v>
      </c>
      <c r="D198" s="219" t="s">
        <v>139</v>
      </c>
      <c r="E198" s="220" t="s">
        <v>287</v>
      </c>
      <c r="F198" s="221" t="s">
        <v>288</v>
      </c>
      <c r="G198" s="222" t="s">
        <v>278</v>
      </c>
      <c r="H198" s="223">
        <v>2452.2350000000001</v>
      </c>
      <c r="I198" s="224"/>
      <c r="J198" s="225">
        <f>ROUND(I198*H198,2)</f>
        <v>0</v>
      </c>
      <c r="K198" s="221" t="s">
        <v>143</v>
      </c>
      <c r="L198" s="45"/>
      <c r="M198" s="226" t="s">
        <v>19</v>
      </c>
      <c r="N198" s="227" t="s">
        <v>44</v>
      </c>
      <c r="O198" s="85"/>
      <c r="P198" s="228">
        <f>O198*H198</f>
        <v>0</v>
      </c>
      <c r="Q198" s="228">
        <v>0</v>
      </c>
      <c r="R198" s="228">
        <f>Q198*H198</f>
        <v>0</v>
      </c>
      <c r="S198" s="228">
        <v>0</v>
      </c>
      <c r="T198" s="229">
        <f>S198*H198</f>
        <v>0</v>
      </c>
      <c r="U198" s="39"/>
      <c r="V198" s="39"/>
      <c r="W198" s="39"/>
      <c r="X198" s="39"/>
      <c r="Y198" s="39"/>
      <c r="Z198" s="39"/>
      <c r="AA198" s="39"/>
      <c r="AB198" s="39"/>
      <c r="AC198" s="39"/>
      <c r="AD198" s="39"/>
      <c r="AE198" s="39"/>
      <c r="AR198" s="230" t="s">
        <v>144</v>
      </c>
      <c r="AT198" s="230" t="s">
        <v>139</v>
      </c>
      <c r="AU198" s="230" t="s">
        <v>83</v>
      </c>
      <c r="AY198" s="18" t="s">
        <v>137</v>
      </c>
      <c r="BE198" s="231">
        <f>IF(N198="základní",J198,0)</f>
        <v>0</v>
      </c>
      <c r="BF198" s="231">
        <f>IF(N198="snížená",J198,0)</f>
        <v>0</v>
      </c>
      <c r="BG198" s="231">
        <f>IF(N198="zákl. přenesená",J198,0)</f>
        <v>0</v>
      </c>
      <c r="BH198" s="231">
        <f>IF(N198="sníž. přenesená",J198,0)</f>
        <v>0</v>
      </c>
      <c r="BI198" s="231">
        <f>IF(N198="nulová",J198,0)</f>
        <v>0</v>
      </c>
      <c r="BJ198" s="18" t="s">
        <v>81</v>
      </c>
      <c r="BK198" s="231">
        <f>ROUND(I198*H198,2)</f>
        <v>0</v>
      </c>
      <c r="BL198" s="18" t="s">
        <v>144</v>
      </c>
      <c r="BM198" s="230" t="s">
        <v>289</v>
      </c>
    </row>
    <row r="199" s="2" customFormat="1">
      <c r="A199" s="39"/>
      <c r="B199" s="40"/>
      <c r="C199" s="41"/>
      <c r="D199" s="232" t="s">
        <v>146</v>
      </c>
      <c r="E199" s="41"/>
      <c r="F199" s="233" t="s">
        <v>290</v>
      </c>
      <c r="G199" s="41"/>
      <c r="H199" s="41"/>
      <c r="I199" s="137"/>
      <c r="J199" s="41"/>
      <c r="K199" s="41"/>
      <c r="L199" s="45"/>
      <c r="M199" s="234"/>
      <c r="N199" s="235"/>
      <c r="O199" s="85"/>
      <c r="P199" s="85"/>
      <c r="Q199" s="85"/>
      <c r="R199" s="85"/>
      <c r="S199" s="85"/>
      <c r="T199" s="86"/>
      <c r="U199" s="39"/>
      <c r="V199" s="39"/>
      <c r="W199" s="39"/>
      <c r="X199" s="39"/>
      <c r="Y199" s="39"/>
      <c r="Z199" s="39"/>
      <c r="AA199" s="39"/>
      <c r="AB199" s="39"/>
      <c r="AC199" s="39"/>
      <c r="AD199" s="39"/>
      <c r="AE199" s="39"/>
      <c r="AT199" s="18" t="s">
        <v>146</v>
      </c>
      <c r="AU199" s="18" t="s">
        <v>83</v>
      </c>
    </row>
    <row r="200" s="13" customFormat="1">
      <c r="A200" s="13"/>
      <c r="B200" s="236"/>
      <c r="C200" s="237"/>
      <c r="D200" s="232" t="s">
        <v>148</v>
      </c>
      <c r="E200" s="238" t="s">
        <v>19</v>
      </c>
      <c r="F200" s="239" t="s">
        <v>291</v>
      </c>
      <c r="G200" s="237"/>
      <c r="H200" s="240">
        <v>127.70999999999999</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148</v>
      </c>
      <c r="AU200" s="246" t="s">
        <v>83</v>
      </c>
      <c r="AV200" s="13" t="s">
        <v>83</v>
      </c>
      <c r="AW200" s="13" t="s">
        <v>35</v>
      </c>
      <c r="AX200" s="13" t="s">
        <v>73</v>
      </c>
      <c r="AY200" s="246" t="s">
        <v>137</v>
      </c>
    </row>
    <row r="201" s="13" customFormat="1">
      <c r="A201" s="13"/>
      <c r="B201" s="236"/>
      <c r="C201" s="237"/>
      <c r="D201" s="232" t="s">
        <v>148</v>
      </c>
      <c r="E201" s="238" t="s">
        <v>19</v>
      </c>
      <c r="F201" s="239" t="s">
        <v>292</v>
      </c>
      <c r="G201" s="237"/>
      <c r="H201" s="240">
        <v>2263.7750000000001</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148</v>
      </c>
      <c r="AU201" s="246" t="s">
        <v>83</v>
      </c>
      <c r="AV201" s="13" t="s">
        <v>83</v>
      </c>
      <c r="AW201" s="13" t="s">
        <v>35</v>
      </c>
      <c r="AX201" s="13" t="s">
        <v>73</v>
      </c>
      <c r="AY201" s="246" t="s">
        <v>137</v>
      </c>
    </row>
    <row r="202" s="13" customFormat="1">
      <c r="A202" s="13"/>
      <c r="B202" s="236"/>
      <c r="C202" s="237"/>
      <c r="D202" s="232" t="s">
        <v>148</v>
      </c>
      <c r="E202" s="238" t="s">
        <v>19</v>
      </c>
      <c r="F202" s="239" t="s">
        <v>293</v>
      </c>
      <c r="G202" s="237"/>
      <c r="H202" s="240">
        <v>50.399999999999999</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148</v>
      </c>
      <c r="AU202" s="246" t="s">
        <v>83</v>
      </c>
      <c r="AV202" s="13" t="s">
        <v>83</v>
      </c>
      <c r="AW202" s="13" t="s">
        <v>35</v>
      </c>
      <c r="AX202" s="13" t="s">
        <v>73</v>
      </c>
      <c r="AY202" s="246" t="s">
        <v>137</v>
      </c>
    </row>
    <row r="203" s="13" customFormat="1">
      <c r="A203" s="13"/>
      <c r="B203" s="236"/>
      <c r="C203" s="237"/>
      <c r="D203" s="232" t="s">
        <v>148</v>
      </c>
      <c r="E203" s="238" t="s">
        <v>19</v>
      </c>
      <c r="F203" s="239" t="s">
        <v>294</v>
      </c>
      <c r="G203" s="237"/>
      <c r="H203" s="240">
        <v>10.35</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148</v>
      </c>
      <c r="AU203" s="246" t="s">
        <v>83</v>
      </c>
      <c r="AV203" s="13" t="s">
        <v>83</v>
      </c>
      <c r="AW203" s="13" t="s">
        <v>35</v>
      </c>
      <c r="AX203" s="13" t="s">
        <v>73</v>
      </c>
      <c r="AY203" s="246" t="s">
        <v>137</v>
      </c>
    </row>
    <row r="204" s="14" customFormat="1">
      <c r="A204" s="14"/>
      <c r="B204" s="247"/>
      <c r="C204" s="248"/>
      <c r="D204" s="232" t="s">
        <v>148</v>
      </c>
      <c r="E204" s="249" t="s">
        <v>19</v>
      </c>
      <c r="F204" s="250" t="s">
        <v>150</v>
      </c>
      <c r="G204" s="248"/>
      <c r="H204" s="251">
        <v>2452.2350000000001</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148</v>
      </c>
      <c r="AU204" s="257" t="s">
        <v>83</v>
      </c>
      <c r="AV204" s="14" t="s">
        <v>144</v>
      </c>
      <c r="AW204" s="14" t="s">
        <v>35</v>
      </c>
      <c r="AX204" s="14" t="s">
        <v>81</v>
      </c>
      <c r="AY204" s="257" t="s">
        <v>137</v>
      </c>
    </row>
    <row r="205" s="2" customFormat="1" ht="16.5" customHeight="1">
      <c r="A205" s="39"/>
      <c r="B205" s="40"/>
      <c r="C205" s="219" t="s">
        <v>295</v>
      </c>
      <c r="D205" s="219" t="s">
        <v>139</v>
      </c>
      <c r="E205" s="220" t="s">
        <v>296</v>
      </c>
      <c r="F205" s="221" t="s">
        <v>297</v>
      </c>
      <c r="G205" s="222" t="s">
        <v>163</v>
      </c>
      <c r="H205" s="223">
        <v>4123.1450000000004</v>
      </c>
      <c r="I205" s="224"/>
      <c r="J205" s="225">
        <f>ROUND(I205*H205,2)</f>
        <v>0</v>
      </c>
      <c r="K205" s="221" t="s">
        <v>143</v>
      </c>
      <c r="L205" s="45"/>
      <c r="M205" s="226" t="s">
        <v>19</v>
      </c>
      <c r="N205" s="227" t="s">
        <v>44</v>
      </c>
      <c r="O205" s="85"/>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144</v>
      </c>
      <c r="AT205" s="230" t="s">
        <v>139</v>
      </c>
      <c r="AU205" s="230" t="s">
        <v>83</v>
      </c>
      <c r="AY205" s="18" t="s">
        <v>137</v>
      </c>
      <c r="BE205" s="231">
        <f>IF(N205="základní",J205,0)</f>
        <v>0</v>
      </c>
      <c r="BF205" s="231">
        <f>IF(N205="snížená",J205,0)</f>
        <v>0</v>
      </c>
      <c r="BG205" s="231">
        <f>IF(N205="zákl. přenesená",J205,0)</f>
        <v>0</v>
      </c>
      <c r="BH205" s="231">
        <f>IF(N205="sníž. přenesená",J205,0)</f>
        <v>0</v>
      </c>
      <c r="BI205" s="231">
        <f>IF(N205="nulová",J205,0)</f>
        <v>0</v>
      </c>
      <c r="BJ205" s="18" t="s">
        <v>81</v>
      </c>
      <c r="BK205" s="231">
        <f>ROUND(I205*H205,2)</f>
        <v>0</v>
      </c>
      <c r="BL205" s="18" t="s">
        <v>144</v>
      </c>
      <c r="BM205" s="230" t="s">
        <v>298</v>
      </c>
    </row>
    <row r="206" s="2" customFormat="1">
      <c r="A206" s="39"/>
      <c r="B206" s="40"/>
      <c r="C206" s="41"/>
      <c r="D206" s="232" t="s">
        <v>146</v>
      </c>
      <c r="E206" s="41"/>
      <c r="F206" s="233" t="s">
        <v>299</v>
      </c>
      <c r="G206" s="41"/>
      <c r="H206" s="41"/>
      <c r="I206" s="137"/>
      <c r="J206" s="41"/>
      <c r="K206" s="41"/>
      <c r="L206" s="45"/>
      <c r="M206" s="234"/>
      <c r="N206" s="235"/>
      <c r="O206" s="85"/>
      <c r="P206" s="85"/>
      <c r="Q206" s="85"/>
      <c r="R206" s="85"/>
      <c r="S206" s="85"/>
      <c r="T206" s="86"/>
      <c r="U206" s="39"/>
      <c r="V206" s="39"/>
      <c r="W206" s="39"/>
      <c r="X206" s="39"/>
      <c r="Y206" s="39"/>
      <c r="Z206" s="39"/>
      <c r="AA206" s="39"/>
      <c r="AB206" s="39"/>
      <c r="AC206" s="39"/>
      <c r="AD206" s="39"/>
      <c r="AE206" s="39"/>
      <c r="AT206" s="18" t="s">
        <v>146</v>
      </c>
      <c r="AU206" s="18" t="s">
        <v>83</v>
      </c>
    </row>
    <row r="207" s="15" customFormat="1">
      <c r="A207" s="15"/>
      <c r="B207" s="268"/>
      <c r="C207" s="269"/>
      <c r="D207" s="232" t="s">
        <v>148</v>
      </c>
      <c r="E207" s="270" t="s">
        <v>19</v>
      </c>
      <c r="F207" s="271" t="s">
        <v>300</v>
      </c>
      <c r="G207" s="269"/>
      <c r="H207" s="270" t="s">
        <v>19</v>
      </c>
      <c r="I207" s="272"/>
      <c r="J207" s="269"/>
      <c r="K207" s="269"/>
      <c r="L207" s="273"/>
      <c r="M207" s="274"/>
      <c r="N207" s="275"/>
      <c r="O207" s="275"/>
      <c r="P207" s="275"/>
      <c r="Q207" s="275"/>
      <c r="R207" s="275"/>
      <c r="S207" s="275"/>
      <c r="T207" s="276"/>
      <c r="U207" s="15"/>
      <c r="V207" s="15"/>
      <c r="W207" s="15"/>
      <c r="X207" s="15"/>
      <c r="Y207" s="15"/>
      <c r="Z207" s="15"/>
      <c r="AA207" s="15"/>
      <c r="AB207" s="15"/>
      <c r="AC207" s="15"/>
      <c r="AD207" s="15"/>
      <c r="AE207" s="15"/>
      <c r="AT207" s="277" t="s">
        <v>148</v>
      </c>
      <c r="AU207" s="277" t="s">
        <v>83</v>
      </c>
      <c r="AV207" s="15" t="s">
        <v>81</v>
      </c>
      <c r="AW207" s="15" t="s">
        <v>35</v>
      </c>
      <c r="AX207" s="15" t="s">
        <v>73</v>
      </c>
      <c r="AY207" s="277" t="s">
        <v>137</v>
      </c>
    </row>
    <row r="208" s="13" customFormat="1">
      <c r="A208" s="13"/>
      <c r="B208" s="236"/>
      <c r="C208" s="237"/>
      <c r="D208" s="232" t="s">
        <v>148</v>
      </c>
      <c r="E208" s="238" t="s">
        <v>19</v>
      </c>
      <c r="F208" s="239" t="s">
        <v>301</v>
      </c>
      <c r="G208" s="237"/>
      <c r="H208" s="240">
        <v>775</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148</v>
      </c>
      <c r="AU208" s="246" t="s">
        <v>83</v>
      </c>
      <c r="AV208" s="13" t="s">
        <v>83</v>
      </c>
      <c r="AW208" s="13" t="s">
        <v>35</v>
      </c>
      <c r="AX208" s="13" t="s">
        <v>73</v>
      </c>
      <c r="AY208" s="246" t="s">
        <v>137</v>
      </c>
    </row>
    <row r="209" s="13" customFormat="1">
      <c r="A209" s="13"/>
      <c r="B209" s="236"/>
      <c r="C209" s="237"/>
      <c r="D209" s="232" t="s">
        <v>148</v>
      </c>
      <c r="E209" s="238" t="s">
        <v>19</v>
      </c>
      <c r="F209" s="239" t="s">
        <v>302</v>
      </c>
      <c r="G209" s="237"/>
      <c r="H209" s="240">
        <v>715</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148</v>
      </c>
      <c r="AU209" s="246" t="s">
        <v>83</v>
      </c>
      <c r="AV209" s="13" t="s">
        <v>83</v>
      </c>
      <c r="AW209" s="13" t="s">
        <v>35</v>
      </c>
      <c r="AX209" s="13" t="s">
        <v>73</v>
      </c>
      <c r="AY209" s="246" t="s">
        <v>137</v>
      </c>
    </row>
    <row r="210" s="13" customFormat="1">
      <c r="A210" s="13"/>
      <c r="B210" s="236"/>
      <c r="C210" s="237"/>
      <c r="D210" s="232" t="s">
        <v>148</v>
      </c>
      <c r="E210" s="238" t="s">
        <v>19</v>
      </c>
      <c r="F210" s="239" t="s">
        <v>303</v>
      </c>
      <c r="G210" s="237"/>
      <c r="H210" s="240">
        <v>456</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148</v>
      </c>
      <c r="AU210" s="246" t="s">
        <v>83</v>
      </c>
      <c r="AV210" s="13" t="s">
        <v>83</v>
      </c>
      <c r="AW210" s="13" t="s">
        <v>35</v>
      </c>
      <c r="AX210" s="13" t="s">
        <v>73</v>
      </c>
      <c r="AY210" s="246" t="s">
        <v>137</v>
      </c>
    </row>
    <row r="211" s="13" customFormat="1">
      <c r="A211" s="13"/>
      <c r="B211" s="236"/>
      <c r="C211" s="237"/>
      <c r="D211" s="232" t="s">
        <v>148</v>
      </c>
      <c r="E211" s="238" t="s">
        <v>19</v>
      </c>
      <c r="F211" s="239" t="s">
        <v>304</v>
      </c>
      <c r="G211" s="237"/>
      <c r="H211" s="240">
        <v>254.14500000000001</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148</v>
      </c>
      <c r="AU211" s="246" t="s">
        <v>83</v>
      </c>
      <c r="AV211" s="13" t="s">
        <v>83</v>
      </c>
      <c r="AW211" s="13" t="s">
        <v>35</v>
      </c>
      <c r="AX211" s="13" t="s">
        <v>73</v>
      </c>
      <c r="AY211" s="246" t="s">
        <v>137</v>
      </c>
    </row>
    <row r="212" s="13" customFormat="1">
      <c r="A212" s="13"/>
      <c r="B212" s="236"/>
      <c r="C212" s="237"/>
      <c r="D212" s="232" t="s">
        <v>148</v>
      </c>
      <c r="E212" s="238" t="s">
        <v>19</v>
      </c>
      <c r="F212" s="239" t="s">
        <v>305</v>
      </c>
      <c r="G212" s="237"/>
      <c r="H212" s="240">
        <v>1923</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148</v>
      </c>
      <c r="AU212" s="246" t="s">
        <v>83</v>
      </c>
      <c r="AV212" s="13" t="s">
        <v>83</v>
      </c>
      <c r="AW212" s="13" t="s">
        <v>35</v>
      </c>
      <c r="AX212" s="13" t="s">
        <v>73</v>
      </c>
      <c r="AY212" s="246" t="s">
        <v>137</v>
      </c>
    </row>
    <row r="213" s="14" customFormat="1">
      <c r="A213" s="14"/>
      <c r="B213" s="247"/>
      <c r="C213" s="248"/>
      <c r="D213" s="232" t="s">
        <v>148</v>
      </c>
      <c r="E213" s="249" t="s">
        <v>19</v>
      </c>
      <c r="F213" s="250" t="s">
        <v>150</v>
      </c>
      <c r="G213" s="248"/>
      <c r="H213" s="251">
        <v>4123.1450000000004</v>
      </c>
      <c r="I213" s="252"/>
      <c r="J213" s="248"/>
      <c r="K213" s="248"/>
      <c r="L213" s="253"/>
      <c r="M213" s="254"/>
      <c r="N213" s="255"/>
      <c r="O213" s="255"/>
      <c r="P213" s="255"/>
      <c r="Q213" s="255"/>
      <c r="R213" s="255"/>
      <c r="S213" s="255"/>
      <c r="T213" s="256"/>
      <c r="U213" s="14"/>
      <c r="V213" s="14"/>
      <c r="W213" s="14"/>
      <c r="X213" s="14"/>
      <c r="Y213" s="14"/>
      <c r="Z213" s="14"/>
      <c r="AA213" s="14"/>
      <c r="AB213" s="14"/>
      <c r="AC213" s="14"/>
      <c r="AD213" s="14"/>
      <c r="AE213" s="14"/>
      <c r="AT213" s="257" t="s">
        <v>148</v>
      </c>
      <c r="AU213" s="257" t="s">
        <v>83</v>
      </c>
      <c r="AV213" s="14" t="s">
        <v>144</v>
      </c>
      <c r="AW213" s="14" t="s">
        <v>35</v>
      </c>
      <c r="AX213" s="14" t="s">
        <v>81</v>
      </c>
      <c r="AY213" s="257" t="s">
        <v>137</v>
      </c>
    </row>
    <row r="214" s="2" customFormat="1" ht="24" customHeight="1">
      <c r="A214" s="39"/>
      <c r="B214" s="40"/>
      <c r="C214" s="219" t="s">
        <v>306</v>
      </c>
      <c r="D214" s="219" t="s">
        <v>139</v>
      </c>
      <c r="E214" s="220" t="s">
        <v>307</v>
      </c>
      <c r="F214" s="221" t="s">
        <v>308</v>
      </c>
      <c r="G214" s="222" t="s">
        <v>163</v>
      </c>
      <c r="H214" s="223">
        <v>418</v>
      </c>
      <c r="I214" s="224"/>
      <c r="J214" s="225">
        <f>ROUND(I214*H214,2)</f>
        <v>0</v>
      </c>
      <c r="K214" s="221" t="s">
        <v>143</v>
      </c>
      <c r="L214" s="45"/>
      <c r="M214" s="226" t="s">
        <v>19</v>
      </c>
      <c r="N214" s="227" t="s">
        <v>44</v>
      </c>
      <c r="O214" s="85"/>
      <c r="P214" s="228">
        <f>O214*H214</f>
        <v>0</v>
      </c>
      <c r="Q214" s="228">
        <v>0</v>
      </c>
      <c r="R214" s="228">
        <f>Q214*H214</f>
        <v>0</v>
      </c>
      <c r="S214" s="228">
        <v>0</v>
      </c>
      <c r="T214" s="229">
        <f>S214*H214</f>
        <v>0</v>
      </c>
      <c r="U214" s="39"/>
      <c r="V214" s="39"/>
      <c r="W214" s="39"/>
      <c r="X214" s="39"/>
      <c r="Y214" s="39"/>
      <c r="Z214" s="39"/>
      <c r="AA214" s="39"/>
      <c r="AB214" s="39"/>
      <c r="AC214" s="39"/>
      <c r="AD214" s="39"/>
      <c r="AE214" s="39"/>
      <c r="AR214" s="230" t="s">
        <v>144</v>
      </c>
      <c r="AT214" s="230" t="s">
        <v>139</v>
      </c>
      <c r="AU214" s="230" t="s">
        <v>83</v>
      </c>
      <c r="AY214" s="18" t="s">
        <v>137</v>
      </c>
      <c r="BE214" s="231">
        <f>IF(N214="základní",J214,0)</f>
        <v>0</v>
      </c>
      <c r="BF214" s="231">
        <f>IF(N214="snížená",J214,0)</f>
        <v>0</v>
      </c>
      <c r="BG214" s="231">
        <f>IF(N214="zákl. přenesená",J214,0)</f>
        <v>0</v>
      </c>
      <c r="BH214" s="231">
        <f>IF(N214="sníž. přenesená",J214,0)</f>
        <v>0</v>
      </c>
      <c r="BI214" s="231">
        <f>IF(N214="nulová",J214,0)</f>
        <v>0</v>
      </c>
      <c r="BJ214" s="18" t="s">
        <v>81</v>
      </c>
      <c r="BK214" s="231">
        <f>ROUND(I214*H214,2)</f>
        <v>0</v>
      </c>
      <c r="BL214" s="18" t="s">
        <v>144</v>
      </c>
      <c r="BM214" s="230" t="s">
        <v>309</v>
      </c>
    </row>
    <row r="215" s="2" customFormat="1">
      <c r="A215" s="39"/>
      <c r="B215" s="40"/>
      <c r="C215" s="41"/>
      <c r="D215" s="232" t="s">
        <v>146</v>
      </c>
      <c r="E215" s="41"/>
      <c r="F215" s="233" t="s">
        <v>310</v>
      </c>
      <c r="G215" s="41"/>
      <c r="H215" s="41"/>
      <c r="I215" s="137"/>
      <c r="J215" s="41"/>
      <c r="K215" s="41"/>
      <c r="L215" s="45"/>
      <c r="M215" s="234"/>
      <c r="N215" s="235"/>
      <c r="O215" s="85"/>
      <c r="P215" s="85"/>
      <c r="Q215" s="85"/>
      <c r="R215" s="85"/>
      <c r="S215" s="85"/>
      <c r="T215" s="86"/>
      <c r="U215" s="39"/>
      <c r="V215" s="39"/>
      <c r="W215" s="39"/>
      <c r="X215" s="39"/>
      <c r="Y215" s="39"/>
      <c r="Z215" s="39"/>
      <c r="AA215" s="39"/>
      <c r="AB215" s="39"/>
      <c r="AC215" s="39"/>
      <c r="AD215" s="39"/>
      <c r="AE215" s="39"/>
      <c r="AT215" s="18" t="s">
        <v>146</v>
      </c>
      <c r="AU215" s="18" t="s">
        <v>83</v>
      </c>
    </row>
    <row r="216" s="2" customFormat="1" ht="16.5" customHeight="1">
      <c r="A216" s="39"/>
      <c r="B216" s="40"/>
      <c r="C216" s="258" t="s">
        <v>311</v>
      </c>
      <c r="D216" s="258" t="s">
        <v>275</v>
      </c>
      <c r="E216" s="259" t="s">
        <v>312</v>
      </c>
      <c r="F216" s="260" t="s">
        <v>313</v>
      </c>
      <c r="G216" s="261" t="s">
        <v>219</v>
      </c>
      <c r="H216" s="262">
        <v>104.5</v>
      </c>
      <c r="I216" s="263"/>
      <c r="J216" s="264">
        <f>ROUND(I216*H216,2)</f>
        <v>0</v>
      </c>
      <c r="K216" s="260" t="s">
        <v>143</v>
      </c>
      <c r="L216" s="265"/>
      <c r="M216" s="266" t="s">
        <v>19</v>
      </c>
      <c r="N216" s="267" t="s">
        <v>44</v>
      </c>
      <c r="O216" s="85"/>
      <c r="P216" s="228">
        <f>O216*H216</f>
        <v>0</v>
      </c>
      <c r="Q216" s="228">
        <v>0.20999999999999999</v>
      </c>
      <c r="R216" s="228">
        <f>Q216*H216</f>
        <v>21.945</v>
      </c>
      <c r="S216" s="228">
        <v>0</v>
      </c>
      <c r="T216" s="229">
        <f>S216*H216</f>
        <v>0</v>
      </c>
      <c r="U216" s="39"/>
      <c r="V216" s="39"/>
      <c r="W216" s="39"/>
      <c r="X216" s="39"/>
      <c r="Y216" s="39"/>
      <c r="Z216" s="39"/>
      <c r="AA216" s="39"/>
      <c r="AB216" s="39"/>
      <c r="AC216" s="39"/>
      <c r="AD216" s="39"/>
      <c r="AE216" s="39"/>
      <c r="AR216" s="230" t="s">
        <v>181</v>
      </c>
      <c r="AT216" s="230" t="s">
        <v>275</v>
      </c>
      <c r="AU216" s="230" t="s">
        <v>83</v>
      </c>
      <c r="AY216" s="18" t="s">
        <v>137</v>
      </c>
      <c r="BE216" s="231">
        <f>IF(N216="základní",J216,0)</f>
        <v>0</v>
      </c>
      <c r="BF216" s="231">
        <f>IF(N216="snížená",J216,0)</f>
        <v>0</v>
      </c>
      <c r="BG216" s="231">
        <f>IF(N216="zákl. přenesená",J216,0)</f>
        <v>0</v>
      </c>
      <c r="BH216" s="231">
        <f>IF(N216="sníž. přenesená",J216,0)</f>
        <v>0</v>
      </c>
      <c r="BI216" s="231">
        <f>IF(N216="nulová",J216,0)</f>
        <v>0</v>
      </c>
      <c r="BJ216" s="18" t="s">
        <v>81</v>
      </c>
      <c r="BK216" s="231">
        <f>ROUND(I216*H216,2)</f>
        <v>0</v>
      </c>
      <c r="BL216" s="18" t="s">
        <v>144</v>
      </c>
      <c r="BM216" s="230" t="s">
        <v>314</v>
      </c>
    </row>
    <row r="217" s="13" customFormat="1">
      <c r="A217" s="13"/>
      <c r="B217" s="236"/>
      <c r="C217" s="237"/>
      <c r="D217" s="232" t="s">
        <v>148</v>
      </c>
      <c r="E217" s="238" t="s">
        <v>19</v>
      </c>
      <c r="F217" s="239" t="s">
        <v>315</v>
      </c>
      <c r="G217" s="237"/>
      <c r="H217" s="240">
        <v>104.5</v>
      </c>
      <c r="I217" s="241"/>
      <c r="J217" s="237"/>
      <c r="K217" s="237"/>
      <c r="L217" s="242"/>
      <c r="M217" s="243"/>
      <c r="N217" s="244"/>
      <c r="O217" s="244"/>
      <c r="P217" s="244"/>
      <c r="Q217" s="244"/>
      <c r="R217" s="244"/>
      <c r="S217" s="244"/>
      <c r="T217" s="245"/>
      <c r="U217" s="13"/>
      <c r="V217" s="13"/>
      <c r="W217" s="13"/>
      <c r="X217" s="13"/>
      <c r="Y217" s="13"/>
      <c r="Z217" s="13"/>
      <c r="AA217" s="13"/>
      <c r="AB217" s="13"/>
      <c r="AC217" s="13"/>
      <c r="AD217" s="13"/>
      <c r="AE217" s="13"/>
      <c r="AT217" s="246" t="s">
        <v>148</v>
      </c>
      <c r="AU217" s="246" t="s">
        <v>83</v>
      </c>
      <c r="AV217" s="13" t="s">
        <v>83</v>
      </c>
      <c r="AW217" s="13" t="s">
        <v>35</v>
      </c>
      <c r="AX217" s="13" t="s">
        <v>73</v>
      </c>
      <c r="AY217" s="246" t="s">
        <v>137</v>
      </c>
    </row>
    <row r="218" s="14" customFormat="1">
      <c r="A218" s="14"/>
      <c r="B218" s="247"/>
      <c r="C218" s="248"/>
      <c r="D218" s="232" t="s">
        <v>148</v>
      </c>
      <c r="E218" s="249" t="s">
        <v>19</v>
      </c>
      <c r="F218" s="250" t="s">
        <v>150</v>
      </c>
      <c r="G218" s="248"/>
      <c r="H218" s="251">
        <v>104.5</v>
      </c>
      <c r="I218" s="252"/>
      <c r="J218" s="248"/>
      <c r="K218" s="248"/>
      <c r="L218" s="253"/>
      <c r="M218" s="254"/>
      <c r="N218" s="255"/>
      <c r="O218" s="255"/>
      <c r="P218" s="255"/>
      <c r="Q218" s="255"/>
      <c r="R218" s="255"/>
      <c r="S218" s="255"/>
      <c r="T218" s="256"/>
      <c r="U218" s="14"/>
      <c r="V218" s="14"/>
      <c r="W218" s="14"/>
      <c r="X218" s="14"/>
      <c r="Y218" s="14"/>
      <c r="Z218" s="14"/>
      <c r="AA218" s="14"/>
      <c r="AB218" s="14"/>
      <c r="AC218" s="14"/>
      <c r="AD218" s="14"/>
      <c r="AE218" s="14"/>
      <c r="AT218" s="257" t="s">
        <v>148</v>
      </c>
      <c r="AU218" s="257" t="s">
        <v>83</v>
      </c>
      <c r="AV218" s="14" t="s">
        <v>144</v>
      </c>
      <c r="AW218" s="14" t="s">
        <v>35</v>
      </c>
      <c r="AX218" s="14" t="s">
        <v>81</v>
      </c>
      <c r="AY218" s="257" t="s">
        <v>137</v>
      </c>
    </row>
    <row r="219" s="2" customFormat="1" ht="24" customHeight="1">
      <c r="A219" s="39"/>
      <c r="B219" s="40"/>
      <c r="C219" s="219" t="s">
        <v>316</v>
      </c>
      <c r="D219" s="219" t="s">
        <v>139</v>
      </c>
      <c r="E219" s="220" t="s">
        <v>317</v>
      </c>
      <c r="F219" s="221" t="s">
        <v>318</v>
      </c>
      <c r="G219" s="222" t="s">
        <v>163</v>
      </c>
      <c r="H219" s="223">
        <v>418</v>
      </c>
      <c r="I219" s="224"/>
      <c r="J219" s="225">
        <f>ROUND(I219*H219,2)</f>
        <v>0</v>
      </c>
      <c r="K219" s="221" t="s">
        <v>143</v>
      </c>
      <c r="L219" s="45"/>
      <c r="M219" s="226" t="s">
        <v>19</v>
      </c>
      <c r="N219" s="227" t="s">
        <v>44</v>
      </c>
      <c r="O219" s="85"/>
      <c r="P219" s="228">
        <f>O219*H219</f>
        <v>0</v>
      </c>
      <c r="Q219" s="228">
        <v>0</v>
      </c>
      <c r="R219" s="228">
        <f>Q219*H219</f>
        <v>0</v>
      </c>
      <c r="S219" s="228">
        <v>0</v>
      </c>
      <c r="T219" s="229">
        <f>S219*H219</f>
        <v>0</v>
      </c>
      <c r="U219" s="39"/>
      <c r="V219" s="39"/>
      <c r="W219" s="39"/>
      <c r="X219" s="39"/>
      <c r="Y219" s="39"/>
      <c r="Z219" s="39"/>
      <c r="AA219" s="39"/>
      <c r="AB219" s="39"/>
      <c r="AC219" s="39"/>
      <c r="AD219" s="39"/>
      <c r="AE219" s="39"/>
      <c r="AR219" s="230" t="s">
        <v>144</v>
      </c>
      <c r="AT219" s="230" t="s">
        <v>139</v>
      </c>
      <c r="AU219" s="230" t="s">
        <v>83</v>
      </c>
      <c r="AY219" s="18" t="s">
        <v>137</v>
      </c>
      <c r="BE219" s="231">
        <f>IF(N219="základní",J219,0)</f>
        <v>0</v>
      </c>
      <c r="BF219" s="231">
        <f>IF(N219="snížená",J219,0)</f>
        <v>0</v>
      </c>
      <c r="BG219" s="231">
        <f>IF(N219="zákl. přenesená",J219,0)</f>
        <v>0</v>
      </c>
      <c r="BH219" s="231">
        <f>IF(N219="sníž. přenesená",J219,0)</f>
        <v>0</v>
      </c>
      <c r="BI219" s="231">
        <f>IF(N219="nulová",J219,0)</f>
        <v>0</v>
      </c>
      <c r="BJ219" s="18" t="s">
        <v>81</v>
      </c>
      <c r="BK219" s="231">
        <f>ROUND(I219*H219,2)</f>
        <v>0</v>
      </c>
      <c r="BL219" s="18" t="s">
        <v>144</v>
      </c>
      <c r="BM219" s="230" t="s">
        <v>319</v>
      </c>
    </row>
    <row r="220" s="2" customFormat="1">
      <c r="A220" s="39"/>
      <c r="B220" s="40"/>
      <c r="C220" s="41"/>
      <c r="D220" s="232" t="s">
        <v>146</v>
      </c>
      <c r="E220" s="41"/>
      <c r="F220" s="233" t="s">
        <v>320</v>
      </c>
      <c r="G220" s="41"/>
      <c r="H220" s="41"/>
      <c r="I220" s="137"/>
      <c r="J220" s="41"/>
      <c r="K220" s="41"/>
      <c r="L220" s="45"/>
      <c r="M220" s="234"/>
      <c r="N220" s="235"/>
      <c r="O220" s="85"/>
      <c r="P220" s="85"/>
      <c r="Q220" s="85"/>
      <c r="R220" s="85"/>
      <c r="S220" s="85"/>
      <c r="T220" s="86"/>
      <c r="U220" s="39"/>
      <c r="V220" s="39"/>
      <c r="W220" s="39"/>
      <c r="X220" s="39"/>
      <c r="Y220" s="39"/>
      <c r="Z220" s="39"/>
      <c r="AA220" s="39"/>
      <c r="AB220" s="39"/>
      <c r="AC220" s="39"/>
      <c r="AD220" s="39"/>
      <c r="AE220" s="39"/>
      <c r="AT220" s="18" t="s">
        <v>146</v>
      </c>
      <c r="AU220" s="18" t="s">
        <v>83</v>
      </c>
    </row>
    <row r="221" s="13" customFormat="1">
      <c r="A221" s="13"/>
      <c r="B221" s="236"/>
      <c r="C221" s="237"/>
      <c r="D221" s="232" t="s">
        <v>148</v>
      </c>
      <c r="E221" s="238" t="s">
        <v>19</v>
      </c>
      <c r="F221" s="239" t="s">
        <v>321</v>
      </c>
      <c r="G221" s="237"/>
      <c r="H221" s="240">
        <v>418</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148</v>
      </c>
      <c r="AU221" s="246" t="s">
        <v>83</v>
      </c>
      <c r="AV221" s="13" t="s">
        <v>83</v>
      </c>
      <c r="AW221" s="13" t="s">
        <v>35</v>
      </c>
      <c r="AX221" s="13" t="s">
        <v>73</v>
      </c>
      <c r="AY221" s="246" t="s">
        <v>137</v>
      </c>
    </row>
    <row r="222" s="14" customFormat="1">
      <c r="A222" s="14"/>
      <c r="B222" s="247"/>
      <c r="C222" s="248"/>
      <c r="D222" s="232" t="s">
        <v>148</v>
      </c>
      <c r="E222" s="249" t="s">
        <v>19</v>
      </c>
      <c r="F222" s="250" t="s">
        <v>150</v>
      </c>
      <c r="G222" s="248"/>
      <c r="H222" s="251">
        <v>418</v>
      </c>
      <c r="I222" s="252"/>
      <c r="J222" s="248"/>
      <c r="K222" s="248"/>
      <c r="L222" s="253"/>
      <c r="M222" s="254"/>
      <c r="N222" s="255"/>
      <c r="O222" s="255"/>
      <c r="P222" s="255"/>
      <c r="Q222" s="255"/>
      <c r="R222" s="255"/>
      <c r="S222" s="255"/>
      <c r="T222" s="256"/>
      <c r="U222" s="14"/>
      <c r="V222" s="14"/>
      <c r="W222" s="14"/>
      <c r="X222" s="14"/>
      <c r="Y222" s="14"/>
      <c r="Z222" s="14"/>
      <c r="AA222" s="14"/>
      <c r="AB222" s="14"/>
      <c r="AC222" s="14"/>
      <c r="AD222" s="14"/>
      <c r="AE222" s="14"/>
      <c r="AT222" s="257" t="s">
        <v>148</v>
      </c>
      <c r="AU222" s="257" t="s">
        <v>83</v>
      </c>
      <c r="AV222" s="14" t="s">
        <v>144</v>
      </c>
      <c r="AW222" s="14" t="s">
        <v>35</v>
      </c>
      <c r="AX222" s="14" t="s">
        <v>81</v>
      </c>
      <c r="AY222" s="257" t="s">
        <v>137</v>
      </c>
    </row>
    <row r="223" s="2" customFormat="1" ht="16.5" customHeight="1">
      <c r="A223" s="39"/>
      <c r="B223" s="40"/>
      <c r="C223" s="258" t="s">
        <v>322</v>
      </c>
      <c r="D223" s="258" t="s">
        <v>275</v>
      </c>
      <c r="E223" s="259" t="s">
        <v>323</v>
      </c>
      <c r="F223" s="260" t="s">
        <v>324</v>
      </c>
      <c r="G223" s="261" t="s">
        <v>325</v>
      </c>
      <c r="H223" s="262">
        <v>20.899999999999999</v>
      </c>
      <c r="I223" s="263"/>
      <c r="J223" s="264">
        <f>ROUND(I223*H223,2)</f>
        <v>0</v>
      </c>
      <c r="K223" s="260" t="s">
        <v>143</v>
      </c>
      <c r="L223" s="265"/>
      <c r="M223" s="266" t="s">
        <v>19</v>
      </c>
      <c r="N223" s="267" t="s">
        <v>44</v>
      </c>
      <c r="O223" s="85"/>
      <c r="P223" s="228">
        <f>O223*H223</f>
        <v>0</v>
      </c>
      <c r="Q223" s="228">
        <v>0.001</v>
      </c>
      <c r="R223" s="228">
        <f>Q223*H223</f>
        <v>0.020899999999999998</v>
      </c>
      <c r="S223" s="228">
        <v>0</v>
      </c>
      <c r="T223" s="229">
        <f>S223*H223</f>
        <v>0</v>
      </c>
      <c r="U223" s="39"/>
      <c r="V223" s="39"/>
      <c r="W223" s="39"/>
      <c r="X223" s="39"/>
      <c r="Y223" s="39"/>
      <c r="Z223" s="39"/>
      <c r="AA223" s="39"/>
      <c r="AB223" s="39"/>
      <c r="AC223" s="39"/>
      <c r="AD223" s="39"/>
      <c r="AE223" s="39"/>
      <c r="AR223" s="230" t="s">
        <v>181</v>
      </c>
      <c r="AT223" s="230" t="s">
        <v>275</v>
      </c>
      <c r="AU223" s="230" t="s">
        <v>83</v>
      </c>
      <c r="AY223" s="18" t="s">
        <v>137</v>
      </c>
      <c r="BE223" s="231">
        <f>IF(N223="základní",J223,0)</f>
        <v>0</v>
      </c>
      <c r="BF223" s="231">
        <f>IF(N223="snížená",J223,0)</f>
        <v>0</v>
      </c>
      <c r="BG223" s="231">
        <f>IF(N223="zákl. přenesená",J223,0)</f>
        <v>0</v>
      </c>
      <c r="BH223" s="231">
        <f>IF(N223="sníž. přenesená",J223,0)</f>
        <v>0</v>
      </c>
      <c r="BI223" s="231">
        <f>IF(N223="nulová",J223,0)</f>
        <v>0</v>
      </c>
      <c r="BJ223" s="18" t="s">
        <v>81</v>
      </c>
      <c r="BK223" s="231">
        <f>ROUND(I223*H223,2)</f>
        <v>0</v>
      </c>
      <c r="BL223" s="18" t="s">
        <v>144</v>
      </c>
      <c r="BM223" s="230" t="s">
        <v>326</v>
      </c>
    </row>
    <row r="224" s="13" customFormat="1">
      <c r="A224" s="13"/>
      <c r="B224" s="236"/>
      <c r="C224" s="237"/>
      <c r="D224" s="232" t="s">
        <v>148</v>
      </c>
      <c r="E224" s="238" t="s">
        <v>19</v>
      </c>
      <c r="F224" s="239" t="s">
        <v>327</v>
      </c>
      <c r="G224" s="237"/>
      <c r="H224" s="240">
        <v>20.899999999999999</v>
      </c>
      <c r="I224" s="241"/>
      <c r="J224" s="237"/>
      <c r="K224" s="237"/>
      <c r="L224" s="242"/>
      <c r="M224" s="243"/>
      <c r="N224" s="244"/>
      <c r="O224" s="244"/>
      <c r="P224" s="244"/>
      <c r="Q224" s="244"/>
      <c r="R224" s="244"/>
      <c r="S224" s="244"/>
      <c r="T224" s="245"/>
      <c r="U224" s="13"/>
      <c r="V224" s="13"/>
      <c r="W224" s="13"/>
      <c r="X224" s="13"/>
      <c r="Y224" s="13"/>
      <c r="Z224" s="13"/>
      <c r="AA224" s="13"/>
      <c r="AB224" s="13"/>
      <c r="AC224" s="13"/>
      <c r="AD224" s="13"/>
      <c r="AE224" s="13"/>
      <c r="AT224" s="246" t="s">
        <v>148</v>
      </c>
      <c r="AU224" s="246" t="s">
        <v>83</v>
      </c>
      <c r="AV224" s="13" t="s">
        <v>83</v>
      </c>
      <c r="AW224" s="13" t="s">
        <v>35</v>
      </c>
      <c r="AX224" s="13" t="s">
        <v>73</v>
      </c>
      <c r="AY224" s="246" t="s">
        <v>137</v>
      </c>
    </row>
    <row r="225" s="14" customFormat="1">
      <c r="A225" s="14"/>
      <c r="B225" s="247"/>
      <c r="C225" s="248"/>
      <c r="D225" s="232" t="s">
        <v>148</v>
      </c>
      <c r="E225" s="249" t="s">
        <v>19</v>
      </c>
      <c r="F225" s="250" t="s">
        <v>150</v>
      </c>
      <c r="G225" s="248"/>
      <c r="H225" s="251">
        <v>20.899999999999999</v>
      </c>
      <c r="I225" s="252"/>
      <c r="J225" s="248"/>
      <c r="K225" s="248"/>
      <c r="L225" s="253"/>
      <c r="M225" s="254"/>
      <c r="N225" s="255"/>
      <c r="O225" s="255"/>
      <c r="P225" s="255"/>
      <c r="Q225" s="255"/>
      <c r="R225" s="255"/>
      <c r="S225" s="255"/>
      <c r="T225" s="256"/>
      <c r="U225" s="14"/>
      <c r="V225" s="14"/>
      <c r="W225" s="14"/>
      <c r="X225" s="14"/>
      <c r="Y225" s="14"/>
      <c r="Z225" s="14"/>
      <c r="AA225" s="14"/>
      <c r="AB225" s="14"/>
      <c r="AC225" s="14"/>
      <c r="AD225" s="14"/>
      <c r="AE225" s="14"/>
      <c r="AT225" s="257" t="s">
        <v>148</v>
      </c>
      <c r="AU225" s="257" t="s">
        <v>83</v>
      </c>
      <c r="AV225" s="14" t="s">
        <v>144</v>
      </c>
      <c r="AW225" s="14" t="s">
        <v>35</v>
      </c>
      <c r="AX225" s="14" t="s">
        <v>81</v>
      </c>
      <c r="AY225" s="257" t="s">
        <v>137</v>
      </c>
    </row>
    <row r="226" s="2" customFormat="1" ht="16.5" customHeight="1">
      <c r="A226" s="39"/>
      <c r="B226" s="40"/>
      <c r="C226" s="219" t="s">
        <v>328</v>
      </c>
      <c r="D226" s="219" t="s">
        <v>139</v>
      </c>
      <c r="E226" s="220" t="s">
        <v>329</v>
      </c>
      <c r="F226" s="221" t="s">
        <v>330</v>
      </c>
      <c r="G226" s="222" t="s">
        <v>163</v>
      </c>
      <c r="H226" s="223">
        <v>418</v>
      </c>
      <c r="I226" s="224"/>
      <c r="J226" s="225">
        <f>ROUND(I226*H226,2)</f>
        <v>0</v>
      </c>
      <c r="K226" s="221" t="s">
        <v>143</v>
      </c>
      <c r="L226" s="45"/>
      <c r="M226" s="226" t="s">
        <v>19</v>
      </c>
      <c r="N226" s="227" t="s">
        <v>44</v>
      </c>
      <c r="O226" s="85"/>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144</v>
      </c>
      <c r="AT226" s="230" t="s">
        <v>139</v>
      </c>
      <c r="AU226" s="230" t="s">
        <v>83</v>
      </c>
      <c r="AY226" s="18" t="s">
        <v>137</v>
      </c>
      <c r="BE226" s="231">
        <f>IF(N226="základní",J226,0)</f>
        <v>0</v>
      </c>
      <c r="BF226" s="231">
        <f>IF(N226="snížená",J226,0)</f>
        <v>0</v>
      </c>
      <c r="BG226" s="231">
        <f>IF(N226="zákl. přenesená",J226,0)</f>
        <v>0</v>
      </c>
      <c r="BH226" s="231">
        <f>IF(N226="sníž. přenesená",J226,0)</f>
        <v>0</v>
      </c>
      <c r="BI226" s="231">
        <f>IF(N226="nulová",J226,0)</f>
        <v>0</v>
      </c>
      <c r="BJ226" s="18" t="s">
        <v>81</v>
      </c>
      <c r="BK226" s="231">
        <f>ROUND(I226*H226,2)</f>
        <v>0</v>
      </c>
      <c r="BL226" s="18" t="s">
        <v>144</v>
      </c>
      <c r="BM226" s="230" t="s">
        <v>331</v>
      </c>
    </row>
    <row r="227" s="2" customFormat="1">
      <c r="A227" s="39"/>
      <c r="B227" s="40"/>
      <c r="C227" s="41"/>
      <c r="D227" s="232" t="s">
        <v>146</v>
      </c>
      <c r="E227" s="41"/>
      <c r="F227" s="233" t="s">
        <v>332</v>
      </c>
      <c r="G227" s="41"/>
      <c r="H227" s="41"/>
      <c r="I227" s="137"/>
      <c r="J227" s="41"/>
      <c r="K227" s="41"/>
      <c r="L227" s="45"/>
      <c r="M227" s="234"/>
      <c r="N227" s="235"/>
      <c r="O227" s="85"/>
      <c r="P227" s="85"/>
      <c r="Q227" s="85"/>
      <c r="R227" s="85"/>
      <c r="S227" s="85"/>
      <c r="T227" s="86"/>
      <c r="U227" s="39"/>
      <c r="V227" s="39"/>
      <c r="W227" s="39"/>
      <c r="X227" s="39"/>
      <c r="Y227" s="39"/>
      <c r="Z227" s="39"/>
      <c r="AA227" s="39"/>
      <c r="AB227" s="39"/>
      <c r="AC227" s="39"/>
      <c r="AD227" s="39"/>
      <c r="AE227" s="39"/>
      <c r="AT227" s="18" t="s">
        <v>146</v>
      </c>
      <c r="AU227" s="18" t="s">
        <v>83</v>
      </c>
    </row>
    <row r="228" s="13" customFormat="1">
      <c r="A228" s="13"/>
      <c r="B228" s="236"/>
      <c r="C228" s="237"/>
      <c r="D228" s="232" t="s">
        <v>148</v>
      </c>
      <c r="E228" s="238" t="s">
        <v>19</v>
      </c>
      <c r="F228" s="239" t="s">
        <v>333</v>
      </c>
      <c r="G228" s="237"/>
      <c r="H228" s="240">
        <v>418</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148</v>
      </c>
      <c r="AU228" s="246" t="s">
        <v>83</v>
      </c>
      <c r="AV228" s="13" t="s">
        <v>83</v>
      </c>
      <c r="AW228" s="13" t="s">
        <v>35</v>
      </c>
      <c r="AX228" s="13" t="s">
        <v>73</v>
      </c>
      <c r="AY228" s="246" t="s">
        <v>137</v>
      </c>
    </row>
    <row r="229" s="14" customFormat="1">
      <c r="A229" s="14"/>
      <c r="B229" s="247"/>
      <c r="C229" s="248"/>
      <c r="D229" s="232" t="s">
        <v>148</v>
      </c>
      <c r="E229" s="249" t="s">
        <v>19</v>
      </c>
      <c r="F229" s="250" t="s">
        <v>150</v>
      </c>
      <c r="G229" s="248"/>
      <c r="H229" s="251">
        <v>418</v>
      </c>
      <c r="I229" s="252"/>
      <c r="J229" s="248"/>
      <c r="K229" s="248"/>
      <c r="L229" s="253"/>
      <c r="M229" s="254"/>
      <c r="N229" s="255"/>
      <c r="O229" s="255"/>
      <c r="P229" s="255"/>
      <c r="Q229" s="255"/>
      <c r="R229" s="255"/>
      <c r="S229" s="255"/>
      <c r="T229" s="256"/>
      <c r="U229" s="14"/>
      <c r="V229" s="14"/>
      <c r="W229" s="14"/>
      <c r="X229" s="14"/>
      <c r="Y229" s="14"/>
      <c r="Z229" s="14"/>
      <c r="AA229" s="14"/>
      <c r="AB229" s="14"/>
      <c r="AC229" s="14"/>
      <c r="AD229" s="14"/>
      <c r="AE229" s="14"/>
      <c r="AT229" s="257" t="s">
        <v>148</v>
      </c>
      <c r="AU229" s="257" t="s">
        <v>83</v>
      </c>
      <c r="AV229" s="14" t="s">
        <v>144</v>
      </c>
      <c r="AW229" s="14" t="s">
        <v>35</v>
      </c>
      <c r="AX229" s="14" t="s">
        <v>81</v>
      </c>
      <c r="AY229" s="257" t="s">
        <v>137</v>
      </c>
    </row>
    <row r="230" s="2" customFormat="1" ht="24" customHeight="1">
      <c r="A230" s="39"/>
      <c r="B230" s="40"/>
      <c r="C230" s="219" t="s">
        <v>334</v>
      </c>
      <c r="D230" s="219" t="s">
        <v>139</v>
      </c>
      <c r="E230" s="220" t="s">
        <v>335</v>
      </c>
      <c r="F230" s="221" t="s">
        <v>336</v>
      </c>
      <c r="G230" s="222" t="s">
        <v>163</v>
      </c>
      <c r="H230" s="223">
        <v>418</v>
      </c>
      <c r="I230" s="224"/>
      <c r="J230" s="225">
        <f>ROUND(I230*H230,2)</f>
        <v>0</v>
      </c>
      <c r="K230" s="221" t="s">
        <v>143</v>
      </c>
      <c r="L230" s="45"/>
      <c r="M230" s="226" t="s">
        <v>19</v>
      </c>
      <c r="N230" s="227" t="s">
        <v>44</v>
      </c>
      <c r="O230" s="85"/>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144</v>
      </c>
      <c r="AT230" s="230" t="s">
        <v>139</v>
      </c>
      <c r="AU230" s="230" t="s">
        <v>83</v>
      </c>
      <c r="AY230" s="18" t="s">
        <v>137</v>
      </c>
      <c r="BE230" s="231">
        <f>IF(N230="základní",J230,0)</f>
        <v>0</v>
      </c>
      <c r="BF230" s="231">
        <f>IF(N230="snížená",J230,0)</f>
        <v>0</v>
      </c>
      <c r="BG230" s="231">
        <f>IF(N230="zákl. přenesená",J230,0)</f>
        <v>0</v>
      </c>
      <c r="BH230" s="231">
        <f>IF(N230="sníž. přenesená",J230,0)</f>
        <v>0</v>
      </c>
      <c r="BI230" s="231">
        <f>IF(N230="nulová",J230,0)</f>
        <v>0</v>
      </c>
      <c r="BJ230" s="18" t="s">
        <v>81</v>
      </c>
      <c r="BK230" s="231">
        <f>ROUND(I230*H230,2)</f>
        <v>0</v>
      </c>
      <c r="BL230" s="18" t="s">
        <v>144</v>
      </c>
      <c r="BM230" s="230" t="s">
        <v>337</v>
      </c>
    </row>
    <row r="231" s="2" customFormat="1">
      <c r="A231" s="39"/>
      <c r="B231" s="40"/>
      <c r="C231" s="41"/>
      <c r="D231" s="232" t="s">
        <v>146</v>
      </c>
      <c r="E231" s="41"/>
      <c r="F231" s="233" t="s">
        <v>338</v>
      </c>
      <c r="G231" s="41"/>
      <c r="H231" s="41"/>
      <c r="I231" s="137"/>
      <c r="J231" s="41"/>
      <c r="K231" s="41"/>
      <c r="L231" s="45"/>
      <c r="M231" s="234"/>
      <c r="N231" s="235"/>
      <c r="O231" s="85"/>
      <c r="P231" s="85"/>
      <c r="Q231" s="85"/>
      <c r="R231" s="85"/>
      <c r="S231" s="85"/>
      <c r="T231" s="86"/>
      <c r="U231" s="39"/>
      <c r="V231" s="39"/>
      <c r="W231" s="39"/>
      <c r="X231" s="39"/>
      <c r="Y231" s="39"/>
      <c r="Z231" s="39"/>
      <c r="AA231" s="39"/>
      <c r="AB231" s="39"/>
      <c r="AC231" s="39"/>
      <c r="AD231" s="39"/>
      <c r="AE231" s="39"/>
      <c r="AT231" s="18" t="s">
        <v>146</v>
      </c>
      <c r="AU231" s="18" t="s">
        <v>83</v>
      </c>
    </row>
    <row r="232" s="2" customFormat="1" ht="16.5" customHeight="1">
      <c r="A232" s="39"/>
      <c r="B232" s="40"/>
      <c r="C232" s="219" t="s">
        <v>339</v>
      </c>
      <c r="D232" s="219" t="s">
        <v>139</v>
      </c>
      <c r="E232" s="220" t="s">
        <v>340</v>
      </c>
      <c r="F232" s="221" t="s">
        <v>341</v>
      </c>
      <c r="G232" s="222" t="s">
        <v>278</v>
      </c>
      <c r="H232" s="223">
        <v>0.20899999999999999</v>
      </c>
      <c r="I232" s="224"/>
      <c r="J232" s="225">
        <f>ROUND(I232*H232,2)</f>
        <v>0</v>
      </c>
      <c r="K232" s="221" t="s">
        <v>143</v>
      </c>
      <c r="L232" s="45"/>
      <c r="M232" s="226" t="s">
        <v>19</v>
      </c>
      <c r="N232" s="227" t="s">
        <v>44</v>
      </c>
      <c r="O232" s="85"/>
      <c r="P232" s="228">
        <f>O232*H232</f>
        <v>0</v>
      </c>
      <c r="Q232" s="228">
        <v>0</v>
      </c>
      <c r="R232" s="228">
        <f>Q232*H232</f>
        <v>0</v>
      </c>
      <c r="S232" s="228">
        <v>0</v>
      </c>
      <c r="T232" s="229">
        <f>S232*H232</f>
        <v>0</v>
      </c>
      <c r="U232" s="39"/>
      <c r="V232" s="39"/>
      <c r="W232" s="39"/>
      <c r="X232" s="39"/>
      <c r="Y232" s="39"/>
      <c r="Z232" s="39"/>
      <c r="AA232" s="39"/>
      <c r="AB232" s="39"/>
      <c r="AC232" s="39"/>
      <c r="AD232" s="39"/>
      <c r="AE232" s="39"/>
      <c r="AR232" s="230" t="s">
        <v>144</v>
      </c>
      <c r="AT232" s="230" t="s">
        <v>139</v>
      </c>
      <c r="AU232" s="230" t="s">
        <v>83</v>
      </c>
      <c r="AY232" s="18" t="s">
        <v>137</v>
      </c>
      <c r="BE232" s="231">
        <f>IF(N232="základní",J232,0)</f>
        <v>0</v>
      </c>
      <c r="BF232" s="231">
        <f>IF(N232="snížená",J232,0)</f>
        <v>0</v>
      </c>
      <c r="BG232" s="231">
        <f>IF(N232="zákl. přenesená",J232,0)</f>
        <v>0</v>
      </c>
      <c r="BH232" s="231">
        <f>IF(N232="sníž. přenesená",J232,0)</f>
        <v>0</v>
      </c>
      <c r="BI232" s="231">
        <f>IF(N232="nulová",J232,0)</f>
        <v>0</v>
      </c>
      <c r="BJ232" s="18" t="s">
        <v>81</v>
      </c>
      <c r="BK232" s="231">
        <f>ROUND(I232*H232,2)</f>
        <v>0</v>
      </c>
      <c r="BL232" s="18" t="s">
        <v>144</v>
      </c>
      <c r="BM232" s="230" t="s">
        <v>342</v>
      </c>
    </row>
    <row r="233" s="2" customFormat="1">
      <c r="A233" s="39"/>
      <c r="B233" s="40"/>
      <c r="C233" s="41"/>
      <c r="D233" s="232" t="s">
        <v>146</v>
      </c>
      <c r="E233" s="41"/>
      <c r="F233" s="233" t="s">
        <v>343</v>
      </c>
      <c r="G233" s="41"/>
      <c r="H233" s="41"/>
      <c r="I233" s="137"/>
      <c r="J233" s="41"/>
      <c r="K233" s="41"/>
      <c r="L233" s="45"/>
      <c r="M233" s="234"/>
      <c r="N233" s="235"/>
      <c r="O233" s="85"/>
      <c r="P233" s="85"/>
      <c r="Q233" s="85"/>
      <c r="R233" s="85"/>
      <c r="S233" s="85"/>
      <c r="T233" s="86"/>
      <c r="U233" s="39"/>
      <c r="V233" s="39"/>
      <c r="W233" s="39"/>
      <c r="X233" s="39"/>
      <c r="Y233" s="39"/>
      <c r="Z233" s="39"/>
      <c r="AA233" s="39"/>
      <c r="AB233" s="39"/>
      <c r="AC233" s="39"/>
      <c r="AD233" s="39"/>
      <c r="AE233" s="39"/>
      <c r="AT233" s="18" t="s">
        <v>146</v>
      </c>
      <c r="AU233" s="18" t="s">
        <v>83</v>
      </c>
    </row>
    <row r="234" s="15" customFormat="1">
      <c r="A234" s="15"/>
      <c r="B234" s="268"/>
      <c r="C234" s="269"/>
      <c r="D234" s="232" t="s">
        <v>148</v>
      </c>
      <c r="E234" s="270" t="s">
        <v>19</v>
      </c>
      <c r="F234" s="271" t="s">
        <v>344</v>
      </c>
      <c r="G234" s="269"/>
      <c r="H234" s="270" t="s">
        <v>19</v>
      </c>
      <c r="I234" s="272"/>
      <c r="J234" s="269"/>
      <c r="K234" s="269"/>
      <c r="L234" s="273"/>
      <c r="M234" s="274"/>
      <c r="N234" s="275"/>
      <c r="O234" s="275"/>
      <c r="P234" s="275"/>
      <c r="Q234" s="275"/>
      <c r="R234" s="275"/>
      <c r="S234" s="275"/>
      <c r="T234" s="276"/>
      <c r="U234" s="15"/>
      <c r="V234" s="15"/>
      <c r="W234" s="15"/>
      <c r="X234" s="15"/>
      <c r="Y234" s="15"/>
      <c r="Z234" s="15"/>
      <c r="AA234" s="15"/>
      <c r="AB234" s="15"/>
      <c r="AC234" s="15"/>
      <c r="AD234" s="15"/>
      <c r="AE234" s="15"/>
      <c r="AT234" s="277" t="s">
        <v>148</v>
      </c>
      <c r="AU234" s="277" t="s">
        <v>83</v>
      </c>
      <c r="AV234" s="15" t="s">
        <v>81</v>
      </c>
      <c r="AW234" s="15" t="s">
        <v>35</v>
      </c>
      <c r="AX234" s="15" t="s">
        <v>73</v>
      </c>
      <c r="AY234" s="277" t="s">
        <v>137</v>
      </c>
    </row>
    <row r="235" s="13" customFormat="1">
      <c r="A235" s="13"/>
      <c r="B235" s="236"/>
      <c r="C235" s="237"/>
      <c r="D235" s="232" t="s">
        <v>148</v>
      </c>
      <c r="E235" s="238" t="s">
        <v>19</v>
      </c>
      <c r="F235" s="239" t="s">
        <v>345</v>
      </c>
      <c r="G235" s="237"/>
      <c r="H235" s="240">
        <v>0.20899999999999999</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148</v>
      </c>
      <c r="AU235" s="246" t="s">
        <v>83</v>
      </c>
      <c r="AV235" s="13" t="s">
        <v>83</v>
      </c>
      <c r="AW235" s="13" t="s">
        <v>35</v>
      </c>
      <c r="AX235" s="13" t="s">
        <v>73</v>
      </c>
      <c r="AY235" s="246" t="s">
        <v>137</v>
      </c>
    </row>
    <row r="236" s="14" customFormat="1">
      <c r="A236" s="14"/>
      <c r="B236" s="247"/>
      <c r="C236" s="248"/>
      <c r="D236" s="232" t="s">
        <v>148</v>
      </c>
      <c r="E236" s="249" t="s">
        <v>19</v>
      </c>
      <c r="F236" s="250" t="s">
        <v>150</v>
      </c>
      <c r="G236" s="248"/>
      <c r="H236" s="251">
        <v>0.20899999999999999</v>
      </c>
      <c r="I236" s="252"/>
      <c r="J236" s="248"/>
      <c r="K236" s="248"/>
      <c r="L236" s="253"/>
      <c r="M236" s="254"/>
      <c r="N236" s="255"/>
      <c r="O236" s="255"/>
      <c r="P236" s="255"/>
      <c r="Q236" s="255"/>
      <c r="R236" s="255"/>
      <c r="S236" s="255"/>
      <c r="T236" s="256"/>
      <c r="U236" s="14"/>
      <c r="V236" s="14"/>
      <c r="W236" s="14"/>
      <c r="X236" s="14"/>
      <c r="Y236" s="14"/>
      <c r="Z236" s="14"/>
      <c r="AA236" s="14"/>
      <c r="AB236" s="14"/>
      <c r="AC236" s="14"/>
      <c r="AD236" s="14"/>
      <c r="AE236" s="14"/>
      <c r="AT236" s="257" t="s">
        <v>148</v>
      </c>
      <c r="AU236" s="257" t="s">
        <v>83</v>
      </c>
      <c r="AV236" s="14" t="s">
        <v>144</v>
      </c>
      <c r="AW236" s="14" t="s">
        <v>35</v>
      </c>
      <c r="AX236" s="14" t="s">
        <v>81</v>
      </c>
      <c r="AY236" s="257" t="s">
        <v>137</v>
      </c>
    </row>
    <row r="237" s="2" customFormat="1" ht="16.5" customHeight="1">
      <c r="A237" s="39"/>
      <c r="B237" s="40"/>
      <c r="C237" s="258" t="s">
        <v>346</v>
      </c>
      <c r="D237" s="258" t="s">
        <v>275</v>
      </c>
      <c r="E237" s="259" t="s">
        <v>347</v>
      </c>
      <c r="F237" s="260" t="s">
        <v>348</v>
      </c>
      <c r="G237" s="261" t="s">
        <v>325</v>
      </c>
      <c r="H237" s="262">
        <v>20.899999999999999</v>
      </c>
      <c r="I237" s="263"/>
      <c r="J237" s="264">
        <f>ROUND(I237*H237,2)</f>
        <v>0</v>
      </c>
      <c r="K237" s="260" t="s">
        <v>143</v>
      </c>
      <c r="L237" s="265"/>
      <c r="M237" s="266" t="s">
        <v>19</v>
      </c>
      <c r="N237" s="267" t="s">
        <v>44</v>
      </c>
      <c r="O237" s="85"/>
      <c r="P237" s="228">
        <f>O237*H237</f>
        <v>0</v>
      </c>
      <c r="Q237" s="228">
        <v>0.001</v>
      </c>
      <c r="R237" s="228">
        <f>Q237*H237</f>
        <v>0.020899999999999998</v>
      </c>
      <c r="S237" s="228">
        <v>0</v>
      </c>
      <c r="T237" s="229">
        <f>S237*H237</f>
        <v>0</v>
      </c>
      <c r="U237" s="39"/>
      <c r="V237" s="39"/>
      <c r="W237" s="39"/>
      <c r="X237" s="39"/>
      <c r="Y237" s="39"/>
      <c r="Z237" s="39"/>
      <c r="AA237" s="39"/>
      <c r="AB237" s="39"/>
      <c r="AC237" s="39"/>
      <c r="AD237" s="39"/>
      <c r="AE237" s="39"/>
      <c r="AR237" s="230" t="s">
        <v>181</v>
      </c>
      <c r="AT237" s="230" t="s">
        <v>275</v>
      </c>
      <c r="AU237" s="230" t="s">
        <v>83</v>
      </c>
      <c r="AY237" s="18" t="s">
        <v>137</v>
      </c>
      <c r="BE237" s="231">
        <f>IF(N237="základní",J237,0)</f>
        <v>0</v>
      </c>
      <c r="BF237" s="231">
        <f>IF(N237="snížená",J237,0)</f>
        <v>0</v>
      </c>
      <c r="BG237" s="231">
        <f>IF(N237="zákl. přenesená",J237,0)</f>
        <v>0</v>
      </c>
      <c r="BH237" s="231">
        <f>IF(N237="sníž. přenesená",J237,0)</f>
        <v>0</v>
      </c>
      <c r="BI237" s="231">
        <f>IF(N237="nulová",J237,0)</f>
        <v>0</v>
      </c>
      <c r="BJ237" s="18" t="s">
        <v>81</v>
      </c>
      <c r="BK237" s="231">
        <f>ROUND(I237*H237,2)</f>
        <v>0</v>
      </c>
      <c r="BL237" s="18" t="s">
        <v>144</v>
      </c>
      <c r="BM237" s="230" t="s">
        <v>349</v>
      </c>
    </row>
    <row r="238" s="12" customFormat="1" ht="22.8" customHeight="1">
      <c r="A238" s="12"/>
      <c r="B238" s="203"/>
      <c r="C238" s="204"/>
      <c r="D238" s="205" t="s">
        <v>72</v>
      </c>
      <c r="E238" s="217" t="s">
        <v>83</v>
      </c>
      <c r="F238" s="217" t="s">
        <v>350</v>
      </c>
      <c r="G238" s="204"/>
      <c r="H238" s="204"/>
      <c r="I238" s="207"/>
      <c r="J238" s="218">
        <f>BK238</f>
        <v>0</v>
      </c>
      <c r="K238" s="204"/>
      <c r="L238" s="209"/>
      <c r="M238" s="210"/>
      <c r="N238" s="211"/>
      <c r="O238" s="211"/>
      <c r="P238" s="212">
        <f>SUM(P239:P248)</f>
        <v>0</v>
      </c>
      <c r="Q238" s="211"/>
      <c r="R238" s="212">
        <f>SUM(R239:R248)</f>
        <v>25.543839999999999</v>
      </c>
      <c r="S238" s="211"/>
      <c r="T238" s="213">
        <f>SUM(T239:T248)</f>
        <v>0</v>
      </c>
      <c r="U238" s="12"/>
      <c r="V238" s="12"/>
      <c r="W238" s="12"/>
      <c r="X238" s="12"/>
      <c r="Y238" s="12"/>
      <c r="Z238" s="12"/>
      <c r="AA238" s="12"/>
      <c r="AB238" s="12"/>
      <c r="AC238" s="12"/>
      <c r="AD238" s="12"/>
      <c r="AE238" s="12"/>
      <c r="AR238" s="214" t="s">
        <v>81</v>
      </c>
      <c r="AT238" s="215" t="s">
        <v>72</v>
      </c>
      <c r="AU238" s="215" t="s">
        <v>81</v>
      </c>
      <c r="AY238" s="214" t="s">
        <v>137</v>
      </c>
      <c r="BK238" s="216">
        <f>SUM(BK239:BK248)</f>
        <v>0</v>
      </c>
    </row>
    <row r="239" s="2" customFormat="1" ht="24" customHeight="1">
      <c r="A239" s="39"/>
      <c r="B239" s="40"/>
      <c r="C239" s="219" t="s">
        <v>351</v>
      </c>
      <c r="D239" s="219" t="s">
        <v>139</v>
      </c>
      <c r="E239" s="220" t="s">
        <v>352</v>
      </c>
      <c r="F239" s="221" t="s">
        <v>353</v>
      </c>
      <c r="G239" s="222" t="s">
        <v>163</v>
      </c>
      <c r="H239" s="223">
        <v>224</v>
      </c>
      <c r="I239" s="224"/>
      <c r="J239" s="225">
        <f>ROUND(I239*H239,2)</f>
        <v>0</v>
      </c>
      <c r="K239" s="221" t="s">
        <v>143</v>
      </c>
      <c r="L239" s="45"/>
      <c r="M239" s="226" t="s">
        <v>19</v>
      </c>
      <c r="N239" s="227" t="s">
        <v>44</v>
      </c>
      <c r="O239" s="85"/>
      <c r="P239" s="228">
        <f>O239*H239</f>
        <v>0</v>
      </c>
      <c r="Q239" s="228">
        <v>0.00031</v>
      </c>
      <c r="R239" s="228">
        <f>Q239*H239</f>
        <v>0.069440000000000002</v>
      </c>
      <c r="S239" s="228">
        <v>0</v>
      </c>
      <c r="T239" s="229">
        <f>S239*H239</f>
        <v>0</v>
      </c>
      <c r="U239" s="39"/>
      <c r="V239" s="39"/>
      <c r="W239" s="39"/>
      <c r="X239" s="39"/>
      <c r="Y239" s="39"/>
      <c r="Z239" s="39"/>
      <c r="AA239" s="39"/>
      <c r="AB239" s="39"/>
      <c r="AC239" s="39"/>
      <c r="AD239" s="39"/>
      <c r="AE239" s="39"/>
      <c r="AR239" s="230" t="s">
        <v>144</v>
      </c>
      <c r="AT239" s="230" t="s">
        <v>139</v>
      </c>
      <c r="AU239" s="230" t="s">
        <v>83</v>
      </c>
      <c r="AY239" s="18" t="s">
        <v>137</v>
      </c>
      <c r="BE239" s="231">
        <f>IF(N239="základní",J239,0)</f>
        <v>0</v>
      </c>
      <c r="BF239" s="231">
        <f>IF(N239="snížená",J239,0)</f>
        <v>0</v>
      </c>
      <c r="BG239" s="231">
        <f>IF(N239="zákl. přenesená",J239,0)</f>
        <v>0</v>
      </c>
      <c r="BH239" s="231">
        <f>IF(N239="sníž. přenesená",J239,0)</f>
        <v>0</v>
      </c>
      <c r="BI239" s="231">
        <f>IF(N239="nulová",J239,0)</f>
        <v>0</v>
      </c>
      <c r="BJ239" s="18" t="s">
        <v>81</v>
      </c>
      <c r="BK239" s="231">
        <f>ROUND(I239*H239,2)</f>
        <v>0</v>
      </c>
      <c r="BL239" s="18" t="s">
        <v>144</v>
      </c>
      <c r="BM239" s="230" t="s">
        <v>354</v>
      </c>
    </row>
    <row r="240" s="2" customFormat="1">
      <c r="A240" s="39"/>
      <c r="B240" s="40"/>
      <c r="C240" s="41"/>
      <c r="D240" s="232" t="s">
        <v>146</v>
      </c>
      <c r="E240" s="41"/>
      <c r="F240" s="233" t="s">
        <v>355</v>
      </c>
      <c r="G240" s="41"/>
      <c r="H240" s="41"/>
      <c r="I240" s="137"/>
      <c r="J240" s="41"/>
      <c r="K240" s="41"/>
      <c r="L240" s="45"/>
      <c r="M240" s="234"/>
      <c r="N240" s="235"/>
      <c r="O240" s="85"/>
      <c r="P240" s="85"/>
      <c r="Q240" s="85"/>
      <c r="R240" s="85"/>
      <c r="S240" s="85"/>
      <c r="T240" s="86"/>
      <c r="U240" s="39"/>
      <c r="V240" s="39"/>
      <c r="W240" s="39"/>
      <c r="X240" s="39"/>
      <c r="Y240" s="39"/>
      <c r="Z240" s="39"/>
      <c r="AA240" s="39"/>
      <c r="AB240" s="39"/>
      <c r="AC240" s="39"/>
      <c r="AD240" s="39"/>
      <c r="AE240" s="39"/>
      <c r="AT240" s="18" t="s">
        <v>146</v>
      </c>
      <c r="AU240" s="18" t="s">
        <v>83</v>
      </c>
    </row>
    <row r="241" s="13" customFormat="1">
      <c r="A241" s="13"/>
      <c r="B241" s="236"/>
      <c r="C241" s="237"/>
      <c r="D241" s="232" t="s">
        <v>148</v>
      </c>
      <c r="E241" s="238" t="s">
        <v>19</v>
      </c>
      <c r="F241" s="239" t="s">
        <v>356</v>
      </c>
      <c r="G241" s="237"/>
      <c r="H241" s="240">
        <v>224</v>
      </c>
      <c r="I241" s="241"/>
      <c r="J241" s="237"/>
      <c r="K241" s="237"/>
      <c r="L241" s="242"/>
      <c r="M241" s="243"/>
      <c r="N241" s="244"/>
      <c r="O241" s="244"/>
      <c r="P241" s="244"/>
      <c r="Q241" s="244"/>
      <c r="R241" s="244"/>
      <c r="S241" s="244"/>
      <c r="T241" s="245"/>
      <c r="U241" s="13"/>
      <c r="V241" s="13"/>
      <c r="W241" s="13"/>
      <c r="X241" s="13"/>
      <c r="Y241" s="13"/>
      <c r="Z241" s="13"/>
      <c r="AA241" s="13"/>
      <c r="AB241" s="13"/>
      <c r="AC241" s="13"/>
      <c r="AD241" s="13"/>
      <c r="AE241" s="13"/>
      <c r="AT241" s="246" t="s">
        <v>148</v>
      </c>
      <c r="AU241" s="246" t="s">
        <v>83</v>
      </c>
      <c r="AV241" s="13" t="s">
        <v>83</v>
      </c>
      <c r="AW241" s="13" t="s">
        <v>35</v>
      </c>
      <c r="AX241" s="13" t="s">
        <v>73</v>
      </c>
      <c r="AY241" s="246" t="s">
        <v>137</v>
      </c>
    </row>
    <row r="242" s="14" customFormat="1">
      <c r="A242" s="14"/>
      <c r="B242" s="247"/>
      <c r="C242" s="248"/>
      <c r="D242" s="232" t="s">
        <v>148</v>
      </c>
      <c r="E242" s="249" t="s">
        <v>19</v>
      </c>
      <c r="F242" s="250" t="s">
        <v>150</v>
      </c>
      <c r="G242" s="248"/>
      <c r="H242" s="251">
        <v>224</v>
      </c>
      <c r="I242" s="252"/>
      <c r="J242" s="248"/>
      <c r="K242" s="248"/>
      <c r="L242" s="253"/>
      <c r="M242" s="254"/>
      <c r="N242" s="255"/>
      <c r="O242" s="255"/>
      <c r="P242" s="255"/>
      <c r="Q242" s="255"/>
      <c r="R242" s="255"/>
      <c r="S242" s="255"/>
      <c r="T242" s="256"/>
      <c r="U242" s="14"/>
      <c r="V242" s="14"/>
      <c r="W242" s="14"/>
      <c r="X242" s="14"/>
      <c r="Y242" s="14"/>
      <c r="Z242" s="14"/>
      <c r="AA242" s="14"/>
      <c r="AB242" s="14"/>
      <c r="AC242" s="14"/>
      <c r="AD242" s="14"/>
      <c r="AE242" s="14"/>
      <c r="AT242" s="257" t="s">
        <v>148</v>
      </c>
      <c r="AU242" s="257" t="s">
        <v>83</v>
      </c>
      <c r="AV242" s="14" t="s">
        <v>144</v>
      </c>
      <c r="AW242" s="14" t="s">
        <v>35</v>
      </c>
      <c r="AX242" s="14" t="s">
        <v>81</v>
      </c>
      <c r="AY242" s="257" t="s">
        <v>137</v>
      </c>
    </row>
    <row r="243" s="2" customFormat="1" ht="16.5" customHeight="1">
      <c r="A243" s="39"/>
      <c r="B243" s="40"/>
      <c r="C243" s="258" t="s">
        <v>357</v>
      </c>
      <c r="D243" s="258" t="s">
        <v>275</v>
      </c>
      <c r="E243" s="259" t="s">
        <v>358</v>
      </c>
      <c r="F243" s="260" t="s">
        <v>359</v>
      </c>
      <c r="G243" s="261" t="s">
        <v>163</v>
      </c>
      <c r="H243" s="262">
        <v>246.40000000000001</v>
      </c>
      <c r="I243" s="263"/>
      <c r="J243" s="264">
        <f>ROUND(I243*H243,2)</f>
        <v>0</v>
      </c>
      <c r="K243" s="260" t="s">
        <v>143</v>
      </c>
      <c r="L243" s="265"/>
      <c r="M243" s="266" t="s">
        <v>19</v>
      </c>
      <c r="N243" s="267" t="s">
        <v>44</v>
      </c>
      <c r="O243" s="85"/>
      <c r="P243" s="228">
        <f>O243*H243</f>
        <v>0</v>
      </c>
      <c r="Q243" s="228">
        <v>0.00040000000000000002</v>
      </c>
      <c r="R243" s="228">
        <f>Q243*H243</f>
        <v>0.098560000000000009</v>
      </c>
      <c r="S243" s="228">
        <v>0</v>
      </c>
      <c r="T243" s="229">
        <f>S243*H243</f>
        <v>0</v>
      </c>
      <c r="U243" s="39"/>
      <c r="V243" s="39"/>
      <c r="W243" s="39"/>
      <c r="X243" s="39"/>
      <c r="Y243" s="39"/>
      <c r="Z243" s="39"/>
      <c r="AA243" s="39"/>
      <c r="AB243" s="39"/>
      <c r="AC243" s="39"/>
      <c r="AD243" s="39"/>
      <c r="AE243" s="39"/>
      <c r="AR243" s="230" t="s">
        <v>181</v>
      </c>
      <c r="AT243" s="230" t="s">
        <v>275</v>
      </c>
      <c r="AU243" s="230" t="s">
        <v>83</v>
      </c>
      <c r="AY243" s="18" t="s">
        <v>137</v>
      </c>
      <c r="BE243" s="231">
        <f>IF(N243="základní",J243,0)</f>
        <v>0</v>
      </c>
      <c r="BF243" s="231">
        <f>IF(N243="snížená",J243,0)</f>
        <v>0</v>
      </c>
      <c r="BG243" s="231">
        <f>IF(N243="zákl. přenesená",J243,0)</f>
        <v>0</v>
      </c>
      <c r="BH243" s="231">
        <f>IF(N243="sníž. přenesená",J243,0)</f>
        <v>0</v>
      </c>
      <c r="BI243" s="231">
        <f>IF(N243="nulová",J243,0)</f>
        <v>0</v>
      </c>
      <c r="BJ243" s="18" t="s">
        <v>81</v>
      </c>
      <c r="BK243" s="231">
        <f>ROUND(I243*H243,2)</f>
        <v>0</v>
      </c>
      <c r="BL243" s="18" t="s">
        <v>144</v>
      </c>
      <c r="BM243" s="230" t="s">
        <v>360</v>
      </c>
    </row>
    <row r="244" s="13" customFormat="1">
      <c r="A244" s="13"/>
      <c r="B244" s="236"/>
      <c r="C244" s="237"/>
      <c r="D244" s="232" t="s">
        <v>148</v>
      </c>
      <c r="E244" s="238" t="s">
        <v>19</v>
      </c>
      <c r="F244" s="239" t="s">
        <v>361</v>
      </c>
      <c r="G244" s="237"/>
      <c r="H244" s="240">
        <v>246.40000000000001</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148</v>
      </c>
      <c r="AU244" s="246" t="s">
        <v>83</v>
      </c>
      <c r="AV244" s="13" t="s">
        <v>83</v>
      </c>
      <c r="AW244" s="13" t="s">
        <v>35</v>
      </c>
      <c r="AX244" s="13" t="s">
        <v>73</v>
      </c>
      <c r="AY244" s="246" t="s">
        <v>137</v>
      </c>
    </row>
    <row r="245" s="14" customFormat="1">
      <c r="A245" s="14"/>
      <c r="B245" s="247"/>
      <c r="C245" s="248"/>
      <c r="D245" s="232" t="s">
        <v>148</v>
      </c>
      <c r="E245" s="249" t="s">
        <v>19</v>
      </c>
      <c r="F245" s="250" t="s">
        <v>150</v>
      </c>
      <c r="G245" s="248"/>
      <c r="H245" s="251">
        <v>246.40000000000001</v>
      </c>
      <c r="I245" s="252"/>
      <c r="J245" s="248"/>
      <c r="K245" s="248"/>
      <c r="L245" s="253"/>
      <c r="M245" s="254"/>
      <c r="N245" s="255"/>
      <c r="O245" s="255"/>
      <c r="P245" s="255"/>
      <c r="Q245" s="255"/>
      <c r="R245" s="255"/>
      <c r="S245" s="255"/>
      <c r="T245" s="256"/>
      <c r="U245" s="14"/>
      <c r="V245" s="14"/>
      <c r="W245" s="14"/>
      <c r="X245" s="14"/>
      <c r="Y245" s="14"/>
      <c r="Z245" s="14"/>
      <c r="AA245" s="14"/>
      <c r="AB245" s="14"/>
      <c r="AC245" s="14"/>
      <c r="AD245" s="14"/>
      <c r="AE245" s="14"/>
      <c r="AT245" s="257" t="s">
        <v>148</v>
      </c>
      <c r="AU245" s="257" t="s">
        <v>83</v>
      </c>
      <c r="AV245" s="14" t="s">
        <v>144</v>
      </c>
      <c r="AW245" s="14" t="s">
        <v>35</v>
      </c>
      <c r="AX245" s="14" t="s">
        <v>81</v>
      </c>
      <c r="AY245" s="257" t="s">
        <v>137</v>
      </c>
    </row>
    <row r="246" s="2" customFormat="1" ht="24" customHeight="1">
      <c r="A246" s="39"/>
      <c r="B246" s="40"/>
      <c r="C246" s="219" t="s">
        <v>362</v>
      </c>
      <c r="D246" s="219" t="s">
        <v>139</v>
      </c>
      <c r="E246" s="220" t="s">
        <v>363</v>
      </c>
      <c r="F246" s="221" t="s">
        <v>364</v>
      </c>
      <c r="G246" s="222" t="s">
        <v>202</v>
      </c>
      <c r="H246" s="223">
        <v>112</v>
      </c>
      <c r="I246" s="224"/>
      <c r="J246" s="225">
        <f>ROUND(I246*H246,2)</f>
        <v>0</v>
      </c>
      <c r="K246" s="221" t="s">
        <v>143</v>
      </c>
      <c r="L246" s="45"/>
      <c r="M246" s="226" t="s">
        <v>19</v>
      </c>
      <c r="N246" s="227" t="s">
        <v>44</v>
      </c>
      <c r="O246" s="85"/>
      <c r="P246" s="228">
        <f>O246*H246</f>
        <v>0</v>
      </c>
      <c r="Q246" s="228">
        <v>0.22656999999999999</v>
      </c>
      <c r="R246" s="228">
        <f>Q246*H246</f>
        <v>25.37584</v>
      </c>
      <c r="S246" s="228">
        <v>0</v>
      </c>
      <c r="T246" s="229">
        <f>S246*H246</f>
        <v>0</v>
      </c>
      <c r="U246" s="39"/>
      <c r="V246" s="39"/>
      <c r="W246" s="39"/>
      <c r="X246" s="39"/>
      <c r="Y246" s="39"/>
      <c r="Z246" s="39"/>
      <c r="AA246" s="39"/>
      <c r="AB246" s="39"/>
      <c r="AC246" s="39"/>
      <c r="AD246" s="39"/>
      <c r="AE246" s="39"/>
      <c r="AR246" s="230" t="s">
        <v>144</v>
      </c>
      <c r="AT246" s="230" t="s">
        <v>139</v>
      </c>
      <c r="AU246" s="230" t="s">
        <v>83</v>
      </c>
      <c r="AY246" s="18" t="s">
        <v>137</v>
      </c>
      <c r="BE246" s="231">
        <f>IF(N246="základní",J246,0)</f>
        <v>0</v>
      </c>
      <c r="BF246" s="231">
        <f>IF(N246="snížená",J246,0)</f>
        <v>0</v>
      </c>
      <c r="BG246" s="231">
        <f>IF(N246="zákl. přenesená",J246,0)</f>
        <v>0</v>
      </c>
      <c r="BH246" s="231">
        <f>IF(N246="sníž. přenesená",J246,0)</f>
        <v>0</v>
      </c>
      <c r="BI246" s="231">
        <f>IF(N246="nulová",J246,0)</f>
        <v>0</v>
      </c>
      <c r="BJ246" s="18" t="s">
        <v>81</v>
      </c>
      <c r="BK246" s="231">
        <f>ROUND(I246*H246,2)</f>
        <v>0</v>
      </c>
      <c r="BL246" s="18" t="s">
        <v>144</v>
      </c>
      <c r="BM246" s="230" t="s">
        <v>365</v>
      </c>
    </row>
    <row r="247" s="13" customFormat="1">
      <c r="A247" s="13"/>
      <c r="B247" s="236"/>
      <c r="C247" s="237"/>
      <c r="D247" s="232" t="s">
        <v>148</v>
      </c>
      <c r="E247" s="238" t="s">
        <v>19</v>
      </c>
      <c r="F247" s="239" t="s">
        <v>366</v>
      </c>
      <c r="G247" s="237"/>
      <c r="H247" s="240">
        <v>112</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148</v>
      </c>
      <c r="AU247" s="246" t="s">
        <v>83</v>
      </c>
      <c r="AV247" s="13" t="s">
        <v>83</v>
      </c>
      <c r="AW247" s="13" t="s">
        <v>35</v>
      </c>
      <c r="AX247" s="13" t="s">
        <v>73</v>
      </c>
      <c r="AY247" s="246" t="s">
        <v>137</v>
      </c>
    </row>
    <row r="248" s="14" customFormat="1">
      <c r="A248" s="14"/>
      <c r="B248" s="247"/>
      <c r="C248" s="248"/>
      <c r="D248" s="232" t="s">
        <v>148</v>
      </c>
      <c r="E248" s="249" t="s">
        <v>19</v>
      </c>
      <c r="F248" s="250" t="s">
        <v>150</v>
      </c>
      <c r="G248" s="248"/>
      <c r="H248" s="251">
        <v>112</v>
      </c>
      <c r="I248" s="252"/>
      <c r="J248" s="248"/>
      <c r="K248" s="248"/>
      <c r="L248" s="253"/>
      <c r="M248" s="254"/>
      <c r="N248" s="255"/>
      <c r="O248" s="255"/>
      <c r="P248" s="255"/>
      <c r="Q248" s="255"/>
      <c r="R248" s="255"/>
      <c r="S248" s="255"/>
      <c r="T248" s="256"/>
      <c r="U248" s="14"/>
      <c r="V248" s="14"/>
      <c r="W248" s="14"/>
      <c r="X248" s="14"/>
      <c r="Y248" s="14"/>
      <c r="Z248" s="14"/>
      <c r="AA248" s="14"/>
      <c r="AB248" s="14"/>
      <c r="AC248" s="14"/>
      <c r="AD248" s="14"/>
      <c r="AE248" s="14"/>
      <c r="AT248" s="257" t="s">
        <v>148</v>
      </c>
      <c r="AU248" s="257" t="s">
        <v>83</v>
      </c>
      <c r="AV248" s="14" t="s">
        <v>144</v>
      </c>
      <c r="AW248" s="14" t="s">
        <v>35</v>
      </c>
      <c r="AX248" s="14" t="s">
        <v>81</v>
      </c>
      <c r="AY248" s="257" t="s">
        <v>137</v>
      </c>
    </row>
    <row r="249" s="12" customFormat="1" ht="22.8" customHeight="1">
      <c r="A249" s="12"/>
      <c r="B249" s="203"/>
      <c r="C249" s="204"/>
      <c r="D249" s="205" t="s">
        <v>72</v>
      </c>
      <c r="E249" s="217" t="s">
        <v>167</v>
      </c>
      <c r="F249" s="217" t="s">
        <v>367</v>
      </c>
      <c r="G249" s="204"/>
      <c r="H249" s="204"/>
      <c r="I249" s="207"/>
      <c r="J249" s="218">
        <f>BK249</f>
        <v>0</v>
      </c>
      <c r="K249" s="204"/>
      <c r="L249" s="209"/>
      <c r="M249" s="210"/>
      <c r="N249" s="211"/>
      <c r="O249" s="211"/>
      <c r="P249" s="212">
        <f>SUM(P250:P320)</f>
        <v>0</v>
      </c>
      <c r="Q249" s="211"/>
      <c r="R249" s="212">
        <f>SUM(R250:R320)</f>
        <v>41.491790000000009</v>
      </c>
      <c r="S249" s="211"/>
      <c r="T249" s="213">
        <f>SUM(T250:T320)</f>
        <v>0</v>
      </c>
      <c r="U249" s="12"/>
      <c r="V249" s="12"/>
      <c r="W249" s="12"/>
      <c r="X249" s="12"/>
      <c r="Y249" s="12"/>
      <c r="Z249" s="12"/>
      <c r="AA249" s="12"/>
      <c r="AB249" s="12"/>
      <c r="AC249" s="12"/>
      <c r="AD249" s="12"/>
      <c r="AE249" s="12"/>
      <c r="AR249" s="214" t="s">
        <v>81</v>
      </c>
      <c r="AT249" s="215" t="s">
        <v>72</v>
      </c>
      <c r="AU249" s="215" t="s">
        <v>81</v>
      </c>
      <c r="AY249" s="214" t="s">
        <v>137</v>
      </c>
      <c r="BK249" s="216">
        <f>SUM(BK250:BK320)</f>
        <v>0</v>
      </c>
    </row>
    <row r="250" s="2" customFormat="1" ht="16.5" customHeight="1">
      <c r="A250" s="39"/>
      <c r="B250" s="40"/>
      <c r="C250" s="219" t="s">
        <v>368</v>
      </c>
      <c r="D250" s="219" t="s">
        <v>139</v>
      </c>
      <c r="E250" s="220" t="s">
        <v>369</v>
      </c>
      <c r="F250" s="221" t="s">
        <v>370</v>
      </c>
      <c r="G250" s="222" t="s">
        <v>163</v>
      </c>
      <c r="H250" s="223">
        <v>109</v>
      </c>
      <c r="I250" s="224"/>
      <c r="J250" s="225">
        <f>ROUND(I250*H250,2)</f>
        <v>0</v>
      </c>
      <c r="K250" s="221" t="s">
        <v>143</v>
      </c>
      <c r="L250" s="45"/>
      <c r="M250" s="226" t="s">
        <v>19</v>
      </c>
      <c r="N250" s="227" t="s">
        <v>44</v>
      </c>
      <c r="O250" s="85"/>
      <c r="P250" s="228">
        <f>O250*H250</f>
        <v>0</v>
      </c>
      <c r="Q250" s="228">
        <v>0</v>
      </c>
      <c r="R250" s="228">
        <f>Q250*H250</f>
        <v>0</v>
      </c>
      <c r="S250" s="228">
        <v>0</v>
      </c>
      <c r="T250" s="229">
        <f>S250*H250</f>
        <v>0</v>
      </c>
      <c r="U250" s="39"/>
      <c r="V250" s="39"/>
      <c r="W250" s="39"/>
      <c r="X250" s="39"/>
      <c r="Y250" s="39"/>
      <c r="Z250" s="39"/>
      <c r="AA250" s="39"/>
      <c r="AB250" s="39"/>
      <c r="AC250" s="39"/>
      <c r="AD250" s="39"/>
      <c r="AE250" s="39"/>
      <c r="AR250" s="230" t="s">
        <v>144</v>
      </c>
      <c r="AT250" s="230" t="s">
        <v>139</v>
      </c>
      <c r="AU250" s="230" t="s">
        <v>83</v>
      </c>
      <c r="AY250" s="18" t="s">
        <v>137</v>
      </c>
      <c r="BE250" s="231">
        <f>IF(N250="základní",J250,0)</f>
        <v>0</v>
      </c>
      <c r="BF250" s="231">
        <f>IF(N250="snížená",J250,0)</f>
        <v>0</v>
      </c>
      <c r="BG250" s="231">
        <f>IF(N250="zákl. přenesená",J250,0)</f>
        <v>0</v>
      </c>
      <c r="BH250" s="231">
        <f>IF(N250="sníž. přenesená",J250,0)</f>
        <v>0</v>
      </c>
      <c r="BI250" s="231">
        <f>IF(N250="nulová",J250,0)</f>
        <v>0</v>
      </c>
      <c r="BJ250" s="18" t="s">
        <v>81</v>
      </c>
      <c r="BK250" s="231">
        <f>ROUND(I250*H250,2)</f>
        <v>0</v>
      </c>
      <c r="BL250" s="18" t="s">
        <v>144</v>
      </c>
      <c r="BM250" s="230" t="s">
        <v>371</v>
      </c>
    </row>
    <row r="251" s="13" customFormat="1">
      <c r="A251" s="13"/>
      <c r="B251" s="236"/>
      <c r="C251" s="237"/>
      <c r="D251" s="232" t="s">
        <v>148</v>
      </c>
      <c r="E251" s="238" t="s">
        <v>19</v>
      </c>
      <c r="F251" s="239" t="s">
        <v>372</v>
      </c>
      <c r="G251" s="237"/>
      <c r="H251" s="240">
        <v>109</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148</v>
      </c>
      <c r="AU251" s="246" t="s">
        <v>83</v>
      </c>
      <c r="AV251" s="13" t="s">
        <v>83</v>
      </c>
      <c r="AW251" s="13" t="s">
        <v>35</v>
      </c>
      <c r="AX251" s="13" t="s">
        <v>73</v>
      </c>
      <c r="AY251" s="246" t="s">
        <v>137</v>
      </c>
    </row>
    <row r="252" s="14" customFormat="1">
      <c r="A252" s="14"/>
      <c r="B252" s="247"/>
      <c r="C252" s="248"/>
      <c r="D252" s="232" t="s">
        <v>148</v>
      </c>
      <c r="E252" s="249" t="s">
        <v>19</v>
      </c>
      <c r="F252" s="250" t="s">
        <v>150</v>
      </c>
      <c r="G252" s="248"/>
      <c r="H252" s="251">
        <v>109</v>
      </c>
      <c r="I252" s="252"/>
      <c r="J252" s="248"/>
      <c r="K252" s="248"/>
      <c r="L252" s="253"/>
      <c r="M252" s="254"/>
      <c r="N252" s="255"/>
      <c r="O252" s="255"/>
      <c r="P252" s="255"/>
      <c r="Q252" s="255"/>
      <c r="R252" s="255"/>
      <c r="S252" s="255"/>
      <c r="T252" s="256"/>
      <c r="U252" s="14"/>
      <c r="V252" s="14"/>
      <c r="W252" s="14"/>
      <c r="X252" s="14"/>
      <c r="Y252" s="14"/>
      <c r="Z252" s="14"/>
      <c r="AA252" s="14"/>
      <c r="AB252" s="14"/>
      <c r="AC252" s="14"/>
      <c r="AD252" s="14"/>
      <c r="AE252" s="14"/>
      <c r="AT252" s="257" t="s">
        <v>148</v>
      </c>
      <c r="AU252" s="257" t="s">
        <v>83</v>
      </c>
      <c r="AV252" s="14" t="s">
        <v>144</v>
      </c>
      <c r="AW252" s="14" t="s">
        <v>35</v>
      </c>
      <c r="AX252" s="14" t="s">
        <v>81</v>
      </c>
      <c r="AY252" s="257" t="s">
        <v>137</v>
      </c>
    </row>
    <row r="253" s="2" customFormat="1" ht="16.5" customHeight="1">
      <c r="A253" s="39"/>
      <c r="B253" s="40"/>
      <c r="C253" s="219" t="s">
        <v>373</v>
      </c>
      <c r="D253" s="219" t="s">
        <v>139</v>
      </c>
      <c r="E253" s="220" t="s">
        <v>374</v>
      </c>
      <c r="F253" s="221" t="s">
        <v>375</v>
      </c>
      <c r="G253" s="222" t="s">
        <v>163</v>
      </c>
      <c r="H253" s="223">
        <v>347</v>
      </c>
      <c r="I253" s="224"/>
      <c r="J253" s="225">
        <f>ROUND(I253*H253,2)</f>
        <v>0</v>
      </c>
      <c r="K253" s="221" t="s">
        <v>143</v>
      </c>
      <c r="L253" s="45"/>
      <c r="M253" s="226" t="s">
        <v>19</v>
      </c>
      <c r="N253" s="227" t="s">
        <v>44</v>
      </c>
      <c r="O253" s="85"/>
      <c r="P253" s="228">
        <f>O253*H253</f>
        <v>0</v>
      </c>
      <c r="Q253" s="228">
        <v>0</v>
      </c>
      <c r="R253" s="228">
        <f>Q253*H253</f>
        <v>0</v>
      </c>
      <c r="S253" s="228">
        <v>0</v>
      </c>
      <c r="T253" s="229">
        <f>S253*H253</f>
        <v>0</v>
      </c>
      <c r="U253" s="39"/>
      <c r="V253" s="39"/>
      <c r="W253" s="39"/>
      <c r="X253" s="39"/>
      <c r="Y253" s="39"/>
      <c r="Z253" s="39"/>
      <c r="AA253" s="39"/>
      <c r="AB253" s="39"/>
      <c r="AC253" s="39"/>
      <c r="AD253" s="39"/>
      <c r="AE253" s="39"/>
      <c r="AR253" s="230" t="s">
        <v>144</v>
      </c>
      <c r="AT253" s="230" t="s">
        <v>139</v>
      </c>
      <c r="AU253" s="230" t="s">
        <v>83</v>
      </c>
      <c r="AY253" s="18" t="s">
        <v>137</v>
      </c>
      <c r="BE253" s="231">
        <f>IF(N253="základní",J253,0)</f>
        <v>0</v>
      </c>
      <c r="BF253" s="231">
        <f>IF(N253="snížená",J253,0)</f>
        <v>0</v>
      </c>
      <c r="BG253" s="231">
        <f>IF(N253="zákl. přenesená",J253,0)</f>
        <v>0</v>
      </c>
      <c r="BH253" s="231">
        <f>IF(N253="sníž. přenesená",J253,0)</f>
        <v>0</v>
      </c>
      <c r="BI253" s="231">
        <f>IF(N253="nulová",J253,0)</f>
        <v>0</v>
      </c>
      <c r="BJ253" s="18" t="s">
        <v>81</v>
      </c>
      <c r="BK253" s="231">
        <f>ROUND(I253*H253,2)</f>
        <v>0</v>
      </c>
      <c r="BL253" s="18" t="s">
        <v>144</v>
      </c>
      <c r="BM253" s="230" t="s">
        <v>376</v>
      </c>
    </row>
    <row r="254" s="13" customFormat="1">
      <c r="A254" s="13"/>
      <c r="B254" s="236"/>
      <c r="C254" s="237"/>
      <c r="D254" s="232" t="s">
        <v>148</v>
      </c>
      <c r="E254" s="238" t="s">
        <v>19</v>
      </c>
      <c r="F254" s="239" t="s">
        <v>377</v>
      </c>
      <c r="G254" s="237"/>
      <c r="H254" s="240">
        <v>347</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148</v>
      </c>
      <c r="AU254" s="246" t="s">
        <v>83</v>
      </c>
      <c r="AV254" s="13" t="s">
        <v>83</v>
      </c>
      <c r="AW254" s="13" t="s">
        <v>35</v>
      </c>
      <c r="AX254" s="13" t="s">
        <v>73</v>
      </c>
      <c r="AY254" s="246" t="s">
        <v>137</v>
      </c>
    </row>
    <row r="255" s="14" customFormat="1">
      <c r="A255" s="14"/>
      <c r="B255" s="247"/>
      <c r="C255" s="248"/>
      <c r="D255" s="232" t="s">
        <v>148</v>
      </c>
      <c r="E255" s="249" t="s">
        <v>19</v>
      </c>
      <c r="F255" s="250" t="s">
        <v>150</v>
      </c>
      <c r="G255" s="248"/>
      <c r="H255" s="251">
        <v>347</v>
      </c>
      <c r="I255" s="252"/>
      <c r="J255" s="248"/>
      <c r="K255" s="248"/>
      <c r="L255" s="253"/>
      <c r="M255" s="254"/>
      <c r="N255" s="255"/>
      <c r="O255" s="255"/>
      <c r="P255" s="255"/>
      <c r="Q255" s="255"/>
      <c r="R255" s="255"/>
      <c r="S255" s="255"/>
      <c r="T255" s="256"/>
      <c r="U255" s="14"/>
      <c r="V255" s="14"/>
      <c r="W255" s="14"/>
      <c r="X255" s="14"/>
      <c r="Y255" s="14"/>
      <c r="Z255" s="14"/>
      <c r="AA255" s="14"/>
      <c r="AB255" s="14"/>
      <c r="AC255" s="14"/>
      <c r="AD255" s="14"/>
      <c r="AE255" s="14"/>
      <c r="AT255" s="257" t="s">
        <v>148</v>
      </c>
      <c r="AU255" s="257" t="s">
        <v>83</v>
      </c>
      <c r="AV255" s="14" t="s">
        <v>144</v>
      </c>
      <c r="AW255" s="14" t="s">
        <v>35</v>
      </c>
      <c r="AX255" s="14" t="s">
        <v>81</v>
      </c>
      <c r="AY255" s="257" t="s">
        <v>137</v>
      </c>
    </row>
    <row r="256" s="2" customFormat="1" ht="16.5" customHeight="1">
      <c r="A256" s="39"/>
      <c r="B256" s="40"/>
      <c r="C256" s="219" t="s">
        <v>378</v>
      </c>
      <c r="D256" s="219" t="s">
        <v>139</v>
      </c>
      <c r="E256" s="220" t="s">
        <v>379</v>
      </c>
      <c r="F256" s="221" t="s">
        <v>380</v>
      </c>
      <c r="G256" s="222" t="s">
        <v>163</v>
      </c>
      <c r="H256" s="223">
        <v>775</v>
      </c>
      <c r="I256" s="224"/>
      <c r="J256" s="225">
        <f>ROUND(I256*H256,2)</f>
        <v>0</v>
      </c>
      <c r="K256" s="221" t="s">
        <v>143</v>
      </c>
      <c r="L256" s="45"/>
      <c r="M256" s="226" t="s">
        <v>19</v>
      </c>
      <c r="N256" s="227" t="s">
        <v>44</v>
      </c>
      <c r="O256" s="85"/>
      <c r="P256" s="228">
        <f>O256*H256</f>
        <v>0</v>
      </c>
      <c r="Q256" s="228">
        <v>0</v>
      </c>
      <c r="R256" s="228">
        <f>Q256*H256</f>
        <v>0</v>
      </c>
      <c r="S256" s="228">
        <v>0</v>
      </c>
      <c r="T256" s="229">
        <f>S256*H256</f>
        <v>0</v>
      </c>
      <c r="U256" s="39"/>
      <c r="V256" s="39"/>
      <c r="W256" s="39"/>
      <c r="X256" s="39"/>
      <c r="Y256" s="39"/>
      <c r="Z256" s="39"/>
      <c r="AA256" s="39"/>
      <c r="AB256" s="39"/>
      <c r="AC256" s="39"/>
      <c r="AD256" s="39"/>
      <c r="AE256" s="39"/>
      <c r="AR256" s="230" t="s">
        <v>144</v>
      </c>
      <c r="AT256" s="230" t="s">
        <v>139</v>
      </c>
      <c r="AU256" s="230" t="s">
        <v>83</v>
      </c>
      <c r="AY256" s="18" t="s">
        <v>137</v>
      </c>
      <c r="BE256" s="231">
        <f>IF(N256="základní",J256,0)</f>
        <v>0</v>
      </c>
      <c r="BF256" s="231">
        <f>IF(N256="snížená",J256,0)</f>
        <v>0</v>
      </c>
      <c r="BG256" s="231">
        <f>IF(N256="zákl. přenesená",J256,0)</f>
        <v>0</v>
      </c>
      <c r="BH256" s="231">
        <f>IF(N256="sníž. přenesená",J256,0)</f>
        <v>0</v>
      </c>
      <c r="BI256" s="231">
        <f>IF(N256="nulová",J256,0)</f>
        <v>0</v>
      </c>
      <c r="BJ256" s="18" t="s">
        <v>81</v>
      </c>
      <c r="BK256" s="231">
        <f>ROUND(I256*H256,2)</f>
        <v>0</v>
      </c>
      <c r="BL256" s="18" t="s">
        <v>144</v>
      </c>
      <c r="BM256" s="230" t="s">
        <v>381</v>
      </c>
    </row>
    <row r="257" s="13" customFormat="1">
      <c r="A257" s="13"/>
      <c r="B257" s="236"/>
      <c r="C257" s="237"/>
      <c r="D257" s="232" t="s">
        <v>148</v>
      </c>
      <c r="E257" s="238" t="s">
        <v>19</v>
      </c>
      <c r="F257" s="239" t="s">
        <v>382</v>
      </c>
      <c r="G257" s="237"/>
      <c r="H257" s="240">
        <v>775</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148</v>
      </c>
      <c r="AU257" s="246" t="s">
        <v>83</v>
      </c>
      <c r="AV257" s="13" t="s">
        <v>83</v>
      </c>
      <c r="AW257" s="13" t="s">
        <v>35</v>
      </c>
      <c r="AX257" s="13" t="s">
        <v>73</v>
      </c>
      <c r="AY257" s="246" t="s">
        <v>137</v>
      </c>
    </row>
    <row r="258" s="14" customFormat="1">
      <c r="A258" s="14"/>
      <c r="B258" s="247"/>
      <c r="C258" s="248"/>
      <c r="D258" s="232" t="s">
        <v>148</v>
      </c>
      <c r="E258" s="249" t="s">
        <v>19</v>
      </c>
      <c r="F258" s="250" t="s">
        <v>150</v>
      </c>
      <c r="G258" s="248"/>
      <c r="H258" s="251">
        <v>775</v>
      </c>
      <c r="I258" s="252"/>
      <c r="J258" s="248"/>
      <c r="K258" s="248"/>
      <c r="L258" s="253"/>
      <c r="M258" s="254"/>
      <c r="N258" s="255"/>
      <c r="O258" s="255"/>
      <c r="P258" s="255"/>
      <c r="Q258" s="255"/>
      <c r="R258" s="255"/>
      <c r="S258" s="255"/>
      <c r="T258" s="256"/>
      <c r="U258" s="14"/>
      <c r="V258" s="14"/>
      <c r="W258" s="14"/>
      <c r="X258" s="14"/>
      <c r="Y258" s="14"/>
      <c r="Z258" s="14"/>
      <c r="AA258" s="14"/>
      <c r="AB258" s="14"/>
      <c r="AC258" s="14"/>
      <c r="AD258" s="14"/>
      <c r="AE258" s="14"/>
      <c r="AT258" s="257" t="s">
        <v>148</v>
      </c>
      <c r="AU258" s="257" t="s">
        <v>83</v>
      </c>
      <c r="AV258" s="14" t="s">
        <v>144</v>
      </c>
      <c r="AW258" s="14" t="s">
        <v>35</v>
      </c>
      <c r="AX258" s="14" t="s">
        <v>81</v>
      </c>
      <c r="AY258" s="257" t="s">
        <v>137</v>
      </c>
    </row>
    <row r="259" s="2" customFormat="1" ht="16.5" customHeight="1">
      <c r="A259" s="39"/>
      <c r="B259" s="40"/>
      <c r="C259" s="219" t="s">
        <v>383</v>
      </c>
      <c r="D259" s="219" t="s">
        <v>139</v>
      </c>
      <c r="E259" s="220" t="s">
        <v>384</v>
      </c>
      <c r="F259" s="221" t="s">
        <v>385</v>
      </c>
      <c r="G259" s="222" t="s">
        <v>163</v>
      </c>
      <c r="H259" s="223">
        <v>347</v>
      </c>
      <c r="I259" s="224"/>
      <c r="J259" s="225">
        <f>ROUND(I259*H259,2)</f>
        <v>0</v>
      </c>
      <c r="K259" s="221" t="s">
        <v>143</v>
      </c>
      <c r="L259" s="45"/>
      <c r="M259" s="226" t="s">
        <v>19</v>
      </c>
      <c r="N259" s="227" t="s">
        <v>44</v>
      </c>
      <c r="O259" s="85"/>
      <c r="P259" s="228">
        <f>O259*H259</f>
        <v>0</v>
      </c>
      <c r="Q259" s="228">
        <v>0</v>
      </c>
      <c r="R259" s="228">
        <f>Q259*H259</f>
        <v>0</v>
      </c>
      <c r="S259" s="228">
        <v>0</v>
      </c>
      <c r="T259" s="229">
        <f>S259*H259</f>
        <v>0</v>
      </c>
      <c r="U259" s="39"/>
      <c r="V259" s="39"/>
      <c r="W259" s="39"/>
      <c r="X259" s="39"/>
      <c r="Y259" s="39"/>
      <c r="Z259" s="39"/>
      <c r="AA259" s="39"/>
      <c r="AB259" s="39"/>
      <c r="AC259" s="39"/>
      <c r="AD259" s="39"/>
      <c r="AE259" s="39"/>
      <c r="AR259" s="230" t="s">
        <v>144</v>
      </c>
      <c r="AT259" s="230" t="s">
        <v>139</v>
      </c>
      <c r="AU259" s="230" t="s">
        <v>83</v>
      </c>
      <c r="AY259" s="18" t="s">
        <v>137</v>
      </c>
      <c r="BE259" s="231">
        <f>IF(N259="základní",J259,0)</f>
        <v>0</v>
      </c>
      <c r="BF259" s="231">
        <f>IF(N259="snížená",J259,0)</f>
        <v>0</v>
      </c>
      <c r="BG259" s="231">
        <f>IF(N259="zákl. přenesená",J259,0)</f>
        <v>0</v>
      </c>
      <c r="BH259" s="231">
        <f>IF(N259="sníž. přenesená",J259,0)</f>
        <v>0</v>
      </c>
      <c r="BI259" s="231">
        <f>IF(N259="nulová",J259,0)</f>
        <v>0</v>
      </c>
      <c r="BJ259" s="18" t="s">
        <v>81</v>
      </c>
      <c r="BK259" s="231">
        <f>ROUND(I259*H259,2)</f>
        <v>0</v>
      </c>
      <c r="BL259" s="18" t="s">
        <v>144</v>
      </c>
      <c r="BM259" s="230" t="s">
        <v>386</v>
      </c>
    </row>
    <row r="260" s="13" customFormat="1">
      <c r="A260" s="13"/>
      <c r="B260" s="236"/>
      <c r="C260" s="237"/>
      <c r="D260" s="232" t="s">
        <v>148</v>
      </c>
      <c r="E260" s="238" t="s">
        <v>19</v>
      </c>
      <c r="F260" s="239" t="s">
        <v>377</v>
      </c>
      <c r="G260" s="237"/>
      <c r="H260" s="240">
        <v>347</v>
      </c>
      <c r="I260" s="241"/>
      <c r="J260" s="237"/>
      <c r="K260" s="237"/>
      <c r="L260" s="242"/>
      <c r="M260" s="243"/>
      <c r="N260" s="244"/>
      <c r="O260" s="244"/>
      <c r="P260" s="244"/>
      <c r="Q260" s="244"/>
      <c r="R260" s="244"/>
      <c r="S260" s="244"/>
      <c r="T260" s="245"/>
      <c r="U260" s="13"/>
      <c r="V260" s="13"/>
      <c r="W260" s="13"/>
      <c r="X260" s="13"/>
      <c r="Y260" s="13"/>
      <c r="Z260" s="13"/>
      <c r="AA260" s="13"/>
      <c r="AB260" s="13"/>
      <c r="AC260" s="13"/>
      <c r="AD260" s="13"/>
      <c r="AE260" s="13"/>
      <c r="AT260" s="246" t="s">
        <v>148</v>
      </c>
      <c r="AU260" s="246" t="s">
        <v>83</v>
      </c>
      <c r="AV260" s="13" t="s">
        <v>83</v>
      </c>
      <c r="AW260" s="13" t="s">
        <v>35</v>
      </c>
      <c r="AX260" s="13" t="s">
        <v>73</v>
      </c>
      <c r="AY260" s="246" t="s">
        <v>137</v>
      </c>
    </row>
    <row r="261" s="14" customFormat="1">
      <c r="A261" s="14"/>
      <c r="B261" s="247"/>
      <c r="C261" s="248"/>
      <c r="D261" s="232" t="s">
        <v>148</v>
      </c>
      <c r="E261" s="249" t="s">
        <v>19</v>
      </c>
      <c r="F261" s="250" t="s">
        <v>150</v>
      </c>
      <c r="G261" s="248"/>
      <c r="H261" s="251">
        <v>347</v>
      </c>
      <c r="I261" s="252"/>
      <c r="J261" s="248"/>
      <c r="K261" s="248"/>
      <c r="L261" s="253"/>
      <c r="M261" s="254"/>
      <c r="N261" s="255"/>
      <c r="O261" s="255"/>
      <c r="P261" s="255"/>
      <c r="Q261" s="255"/>
      <c r="R261" s="255"/>
      <c r="S261" s="255"/>
      <c r="T261" s="256"/>
      <c r="U261" s="14"/>
      <c r="V261" s="14"/>
      <c r="W261" s="14"/>
      <c r="X261" s="14"/>
      <c r="Y261" s="14"/>
      <c r="Z261" s="14"/>
      <c r="AA261" s="14"/>
      <c r="AB261" s="14"/>
      <c r="AC261" s="14"/>
      <c r="AD261" s="14"/>
      <c r="AE261" s="14"/>
      <c r="AT261" s="257" t="s">
        <v>148</v>
      </c>
      <c r="AU261" s="257" t="s">
        <v>83</v>
      </c>
      <c r="AV261" s="14" t="s">
        <v>144</v>
      </c>
      <c r="AW261" s="14" t="s">
        <v>35</v>
      </c>
      <c r="AX261" s="14" t="s">
        <v>81</v>
      </c>
      <c r="AY261" s="257" t="s">
        <v>137</v>
      </c>
    </row>
    <row r="262" s="2" customFormat="1" ht="24" customHeight="1">
      <c r="A262" s="39"/>
      <c r="B262" s="40"/>
      <c r="C262" s="219" t="s">
        <v>387</v>
      </c>
      <c r="D262" s="219" t="s">
        <v>139</v>
      </c>
      <c r="E262" s="220" t="s">
        <v>388</v>
      </c>
      <c r="F262" s="221" t="s">
        <v>389</v>
      </c>
      <c r="G262" s="222" t="s">
        <v>163</v>
      </c>
      <c r="H262" s="223">
        <v>775</v>
      </c>
      <c r="I262" s="224"/>
      <c r="J262" s="225">
        <f>ROUND(I262*H262,2)</f>
        <v>0</v>
      </c>
      <c r="K262" s="221" t="s">
        <v>143</v>
      </c>
      <c r="L262" s="45"/>
      <c r="M262" s="226" t="s">
        <v>19</v>
      </c>
      <c r="N262" s="227" t="s">
        <v>44</v>
      </c>
      <c r="O262" s="85"/>
      <c r="P262" s="228">
        <f>O262*H262</f>
        <v>0</v>
      </c>
      <c r="Q262" s="228">
        <v>0</v>
      </c>
      <c r="R262" s="228">
        <f>Q262*H262</f>
        <v>0</v>
      </c>
      <c r="S262" s="228">
        <v>0</v>
      </c>
      <c r="T262" s="229">
        <f>S262*H262</f>
        <v>0</v>
      </c>
      <c r="U262" s="39"/>
      <c r="V262" s="39"/>
      <c r="W262" s="39"/>
      <c r="X262" s="39"/>
      <c r="Y262" s="39"/>
      <c r="Z262" s="39"/>
      <c r="AA262" s="39"/>
      <c r="AB262" s="39"/>
      <c r="AC262" s="39"/>
      <c r="AD262" s="39"/>
      <c r="AE262" s="39"/>
      <c r="AR262" s="230" t="s">
        <v>144</v>
      </c>
      <c r="AT262" s="230" t="s">
        <v>139</v>
      </c>
      <c r="AU262" s="230" t="s">
        <v>83</v>
      </c>
      <c r="AY262" s="18" t="s">
        <v>137</v>
      </c>
      <c r="BE262" s="231">
        <f>IF(N262="základní",J262,0)</f>
        <v>0</v>
      </c>
      <c r="BF262" s="231">
        <f>IF(N262="snížená",J262,0)</f>
        <v>0</v>
      </c>
      <c r="BG262" s="231">
        <f>IF(N262="zákl. přenesená",J262,0)</f>
        <v>0</v>
      </c>
      <c r="BH262" s="231">
        <f>IF(N262="sníž. přenesená",J262,0)</f>
        <v>0</v>
      </c>
      <c r="BI262" s="231">
        <f>IF(N262="nulová",J262,0)</f>
        <v>0</v>
      </c>
      <c r="BJ262" s="18" t="s">
        <v>81</v>
      </c>
      <c r="BK262" s="231">
        <f>ROUND(I262*H262,2)</f>
        <v>0</v>
      </c>
      <c r="BL262" s="18" t="s">
        <v>144</v>
      </c>
      <c r="BM262" s="230" t="s">
        <v>390</v>
      </c>
    </row>
    <row r="263" s="2" customFormat="1">
      <c r="A263" s="39"/>
      <c r="B263" s="40"/>
      <c r="C263" s="41"/>
      <c r="D263" s="232" t="s">
        <v>146</v>
      </c>
      <c r="E263" s="41"/>
      <c r="F263" s="233" t="s">
        <v>391</v>
      </c>
      <c r="G263" s="41"/>
      <c r="H263" s="41"/>
      <c r="I263" s="137"/>
      <c r="J263" s="41"/>
      <c r="K263" s="41"/>
      <c r="L263" s="45"/>
      <c r="M263" s="234"/>
      <c r="N263" s="235"/>
      <c r="O263" s="85"/>
      <c r="P263" s="85"/>
      <c r="Q263" s="85"/>
      <c r="R263" s="85"/>
      <c r="S263" s="85"/>
      <c r="T263" s="86"/>
      <c r="U263" s="39"/>
      <c r="V263" s="39"/>
      <c r="W263" s="39"/>
      <c r="X263" s="39"/>
      <c r="Y263" s="39"/>
      <c r="Z263" s="39"/>
      <c r="AA263" s="39"/>
      <c r="AB263" s="39"/>
      <c r="AC263" s="39"/>
      <c r="AD263" s="39"/>
      <c r="AE263" s="39"/>
      <c r="AT263" s="18" t="s">
        <v>146</v>
      </c>
      <c r="AU263" s="18" t="s">
        <v>83</v>
      </c>
    </row>
    <row r="264" s="13" customFormat="1">
      <c r="A264" s="13"/>
      <c r="B264" s="236"/>
      <c r="C264" s="237"/>
      <c r="D264" s="232" t="s">
        <v>148</v>
      </c>
      <c r="E264" s="238" t="s">
        <v>19</v>
      </c>
      <c r="F264" s="239" t="s">
        <v>382</v>
      </c>
      <c r="G264" s="237"/>
      <c r="H264" s="240">
        <v>775</v>
      </c>
      <c r="I264" s="241"/>
      <c r="J264" s="237"/>
      <c r="K264" s="237"/>
      <c r="L264" s="242"/>
      <c r="M264" s="243"/>
      <c r="N264" s="244"/>
      <c r="O264" s="244"/>
      <c r="P264" s="244"/>
      <c r="Q264" s="244"/>
      <c r="R264" s="244"/>
      <c r="S264" s="244"/>
      <c r="T264" s="245"/>
      <c r="U264" s="13"/>
      <c r="V264" s="13"/>
      <c r="W264" s="13"/>
      <c r="X264" s="13"/>
      <c r="Y264" s="13"/>
      <c r="Z264" s="13"/>
      <c r="AA264" s="13"/>
      <c r="AB264" s="13"/>
      <c r="AC264" s="13"/>
      <c r="AD264" s="13"/>
      <c r="AE264" s="13"/>
      <c r="AT264" s="246" t="s">
        <v>148</v>
      </c>
      <c r="AU264" s="246" t="s">
        <v>83</v>
      </c>
      <c r="AV264" s="13" t="s">
        <v>83</v>
      </c>
      <c r="AW264" s="13" t="s">
        <v>35</v>
      </c>
      <c r="AX264" s="13" t="s">
        <v>73</v>
      </c>
      <c r="AY264" s="246" t="s">
        <v>137</v>
      </c>
    </row>
    <row r="265" s="14" customFormat="1">
      <c r="A265" s="14"/>
      <c r="B265" s="247"/>
      <c r="C265" s="248"/>
      <c r="D265" s="232" t="s">
        <v>148</v>
      </c>
      <c r="E265" s="249" t="s">
        <v>19</v>
      </c>
      <c r="F265" s="250" t="s">
        <v>150</v>
      </c>
      <c r="G265" s="248"/>
      <c r="H265" s="251">
        <v>775</v>
      </c>
      <c r="I265" s="252"/>
      <c r="J265" s="248"/>
      <c r="K265" s="248"/>
      <c r="L265" s="253"/>
      <c r="M265" s="254"/>
      <c r="N265" s="255"/>
      <c r="O265" s="255"/>
      <c r="P265" s="255"/>
      <c r="Q265" s="255"/>
      <c r="R265" s="255"/>
      <c r="S265" s="255"/>
      <c r="T265" s="256"/>
      <c r="U265" s="14"/>
      <c r="V265" s="14"/>
      <c r="W265" s="14"/>
      <c r="X265" s="14"/>
      <c r="Y265" s="14"/>
      <c r="Z265" s="14"/>
      <c r="AA265" s="14"/>
      <c r="AB265" s="14"/>
      <c r="AC265" s="14"/>
      <c r="AD265" s="14"/>
      <c r="AE265" s="14"/>
      <c r="AT265" s="257" t="s">
        <v>148</v>
      </c>
      <c r="AU265" s="257" t="s">
        <v>83</v>
      </c>
      <c r="AV265" s="14" t="s">
        <v>144</v>
      </c>
      <c r="AW265" s="14" t="s">
        <v>35</v>
      </c>
      <c r="AX265" s="14" t="s">
        <v>81</v>
      </c>
      <c r="AY265" s="257" t="s">
        <v>137</v>
      </c>
    </row>
    <row r="266" s="2" customFormat="1" ht="24" customHeight="1">
      <c r="A266" s="39"/>
      <c r="B266" s="40"/>
      <c r="C266" s="219" t="s">
        <v>392</v>
      </c>
      <c r="D266" s="219" t="s">
        <v>139</v>
      </c>
      <c r="E266" s="220" t="s">
        <v>393</v>
      </c>
      <c r="F266" s="221" t="s">
        <v>394</v>
      </c>
      <c r="G266" s="222" t="s">
        <v>163</v>
      </c>
      <c r="H266" s="223">
        <v>715</v>
      </c>
      <c r="I266" s="224"/>
      <c r="J266" s="225">
        <f>ROUND(I266*H266,2)</f>
        <v>0</v>
      </c>
      <c r="K266" s="221" t="s">
        <v>143</v>
      </c>
      <c r="L266" s="45"/>
      <c r="M266" s="226" t="s">
        <v>19</v>
      </c>
      <c r="N266" s="227" t="s">
        <v>44</v>
      </c>
      <c r="O266" s="85"/>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144</v>
      </c>
      <c r="AT266" s="230" t="s">
        <v>139</v>
      </c>
      <c r="AU266" s="230" t="s">
        <v>83</v>
      </c>
      <c r="AY266" s="18" t="s">
        <v>137</v>
      </c>
      <c r="BE266" s="231">
        <f>IF(N266="základní",J266,0)</f>
        <v>0</v>
      </c>
      <c r="BF266" s="231">
        <f>IF(N266="snížená",J266,0)</f>
        <v>0</v>
      </c>
      <c r="BG266" s="231">
        <f>IF(N266="zákl. přenesená",J266,0)</f>
        <v>0</v>
      </c>
      <c r="BH266" s="231">
        <f>IF(N266="sníž. přenesená",J266,0)</f>
        <v>0</v>
      </c>
      <c r="BI266" s="231">
        <f>IF(N266="nulová",J266,0)</f>
        <v>0</v>
      </c>
      <c r="BJ266" s="18" t="s">
        <v>81</v>
      </c>
      <c r="BK266" s="231">
        <f>ROUND(I266*H266,2)</f>
        <v>0</v>
      </c>
      <c r="BL266" s="18" t="s">
        <v>144</v>
      </c>
      <c r="BM266" s="230" t="s">
        <v>395</v>
      </c>
    </row>
    <row r="267" s="2" customFormat="1">
      <c r="A267" s="39"/>
      <c r="B267" s="40"/>
      <c r="C267" s="41"/>
      <c r="D267" s="232" t="s">
        <v>146</v>
      </c>
      <c r="E267" s="41"/>
      <c r="F267" s="233" t="s">
        <v>396</v>
      </c>
      <c r="G267" s="41"/>
      <c r="H267" s="41"/>
      <c r="I267" s="137"/>
      <c r="J267" s="41"/>
      <c r="K267" s="41"/>
      <c r="L267" s="45"/>
      <c r="M267" s="234"/>
      <c r="N267" s="235"/>
      <c r="O267" s="85"/>
      <c r="P267" s="85"/>
      <c r="Q267" s="85"/>
      <c r="R267" s="85"/>
      <c r="S267" s="85"/>
      <c r="T267" s="86"/>
      <c r="U267" s="39"/>
      <c r="V267" s="39"/>
      <c r="W267" s="39"/>
      <c r="X267" s="39"/>
      <c r="Y267" s="39"/>
      <c r="Z267" s="39"/>
      <c r="AA267" s="39"/>
      <c r="AB267" s="39"/>
      <c r="AC267" s="39"/>
      <c r="AD267" s="39"/>
      <c r="AE267" s="39"/>
      <c r="AT267" s="18" t="s">
        <v>146</v>
      </c>
      <c r="AU267" s="18" t="s">
        <v>83</v>
      </c>
    </row>
    <row r="268" s="13" customFormat="1">
      <c r="A268" s="13"/>
      <c r="B268" s="236"/>
      <c r="C268" s="237"/>
      <c r="D268" s="232" t="s">
        <v>148</v>
      </c>
      <c r="E268" s="238" t="s">
        <v>19</v>
      </c>
      <c r="F268" s="239" t="s">
        <v>397</v>
      </c>
      <c r="G268" s="237"/>
      <c r="H268" s="240">
        <v>715</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148</v>
      </c>
      <c r="AU268" s="246" t="s">
        <v>83</v>
      </c>
      <c r="AV268" s="13" t="s">
        <v>83</v>
      </c>
      <c r="AW268" s="13" t="s">
        <v>35</v>
      </c>
      <c r="AX268" s="13" t="s">
        <v>73</v>
      </c>
      <c r="AY268" s="246" t="s">
        <v>137</v>
      </c>
    </row>
    <row r="269" s="14" customFormat="1">
      <c r="A269" s="14"/>
      <c r="B269" s="247"/>
      <c r="C269" s="248"/>
      <c r="D269" s="232" t="s">
        <v>148</v>
      </c>
      <c r="E269" s="249" t="s">
        <v>19</v>
      </c>
      <c r="F269" s="250" t="s">
        <v>150</v>
      </c>
      <c r="G269" s="248"/>
      <c r="H269" s="251">
        <v>715</v>
      </c>
      <c r="I269" s="252"/>
      <c r="J269" s="248"/>
      <c r="K269" s="248"/>
      <c r="L269" s="253"/>
      <c r="M269" s="254"/>
      <c r="N269" s="255"/>
      <c r="O269" s="255"/>
      <c r="P269" s="255"/>
      <c r="Q269" s="255"/>
      <c r="R269" s="255"/>
      <c r="S269" s="255"/>
      <c r="T269" s="256"/>
      <c r="U269" s="14"/>
      <c r="V269" s="14"/>
      <c r="W269" s="14"/>
      <c r="X269" s="14"/>
      <c r="Y269" s="14"/>
      <c r="Z269" s="14"/>
      <c r="AA269" s="14"/>
      <c r="AB269" s="14"/>
      <c r="AC269" s="14"/>
      <c r="AD269" s="14"/>
      <c r="AE269" s="14"/>
      <c r="AT269" s="257" t="s">
        <v>148</v>
      </c>
      <c r="AU269" s="257" t="s">
        <v>83</v>
      </c>
      <c r="AV269" s="14" t="s">
        <v>144</v>
      </c>
      <c r="AW269" s="14" t="s">
        <v>35</v>
      </c>
      <c r="AX269" s="14" t="s">
        <v>81</v>
      </c>
      <c r="AY269" s="257" t="s">
        <v>137</v>
      </c>
    </row>
    <row r="270" s="2" customFormat="1" ht="24" customHeight="1">
      <c r="A270" s="39"/>
      <c r="B270" s="40"/>
      <c r="C270" s="219" t="s">
        <v>398</v>
      </c>
      <c r="D270" s="219" t="s">
        <v>139</v>
      </c>
      <c r="E270" s="220" t="s">
        <v>399</v>
      </c>
      <c r="F270" s="221" t="s">
        <v>400</v>
      </c>
      <c r="G270" s="222" t="s">
        <v>163</v>
      </c>
      <c r="H270" s="223">
        <v>775</v>
      </c>
      <c r="I270" s="224"/>
      <c r="J270" s="225">
        <f>ROUND(I270*H270,2)</f>
        <v>0</v>
      </c>
      <c r="K270" s="221" t="s">
        <v>143</v>
      </c>
      <c r="L270" s="45"/>
      <c r="M270" s="226" t="s">
        <v>19</v>
      </c>
      <c r="N270" s="227" t="s">
        <v>44</v>
      </c>
      <c r="O270" s="85"/>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144</v>
      </c>
      <c r="AT270" s="230" t="s">
        <v>139</v>
      </c>
      <c r="AU270" s="230" t="s">
        <v>83</v>
      </c>
      <c r="AY270" s="18" t="s">
        <v>137</v>
      </c>
      <c r="BE270" s="231">
        <f>IF(N270="základní",J270,0)</f>
        <v>0</v>
      </c>
      <c r="BF270" s="231">
        <f>IF(N270="snížená",J270,0)</f>
        <v>0</v>
      </c>
      <c r="BG270" s="231">
        <f>IF(N270="zákl. přenesená",J270,0)</f>
        <v>0</v>
      </c>
      <c r="BH270" s="231">
        <f>IF(N270="sníž. přenesená",J270,0)</f>
        <v>0</v>
      </c>
      <c r="BI270" s="231">
        <f>IF(N270="nulová",J270,0)</f>
        <v>0</v>
      </c>
      <c r="BJ270" s="18" t="s">
        <v>81</v>
      </c>
      <c r="BK270" s="231">
        <f>ROUND(I270*H270,2)</f>
        <v>0</v>
      </c>
      <c r="BL270" s="18" t="s">
        <v>144</v>
      </c>
      <c r="BM270" s="230" t="s">
        <v>401</v>
      </c>
    </row>
    <row r="271" s="2" customFormat="1">
      <c r="A271" s="39"/>
      <c r="B271" s="40"/>
      <c r="C271" s="41"/>
      <c r="D271" s="232" t="s">
        <v>146</v>
      </c>
      <c r="E271" s="41"/>
      <c r="F271" s="233" t="s">
        <v>402</v>
      </c>
      <c r="G271" s="41"/>
      <c r="H271" s="41"/>
      <c r="I271" s="137"/>
      <c r="J271" s="41"/>
      <c r="K271" s="41"/>
      <c r="L271" s="45"/>
      <c r="M271" s="234"/>
      <c r="N271" s="235"/>
      <c r="O271" s="85"/>
      <c r="P271" s="85"/>
      <c r="Q271" s="85"/>
      <c r="R271" s="85"/>
      <c r="S271" s="85"/>
      <c r="T271" s="86"/>
      <c r="U271" s="39"/>
      <c r="V271" s="39"/>
      <c r="W271" s="39"/>
      <c r="X271" s="39"/>
      <c r="Y271" s="39"/>
      <c r="Z271" s="39"/>
      <c r="AA271" s="39"/>
      <c r="AB271" s="39"/>
      <c r="AC271" s="39"/>
      <c r="AD271" s="39"/>
      <c r="AE271" s="39"/>
      <c r="AT271" s="18" t="s">
        <v>146</v>
      </c>
      <c r="AU271" s="18" t="s">
        <v>83</v>
      </c>
    </row>
    <row r="272" s="13" customFormat="1">
      <c r="A272" s="13"/>
      <c r="B272" s="236"/>
      <c r="C272" s="237"/>
      <c r="D272" s="232" t="s">
        <v>148</v>
      </c>
      <c r="E272" s="238" t="s">
        <v>19</v>
      </c>
      <c r="F272" s="239" t="s">
        <v>382</v>
      </c>
      <c r="G272" s="237"/>
      <c r="H272" s="240">
        <v>775</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148</v>
      </c>
      <c r="AU272" s="246" t="s">
        <v>83</v>
      </c>
      <c r="AV272" s="13" t="s">
        <v>83</v>
      </c>
      <c r="AW272" s="13" t="s">
        <v>35</v>
      </c>
      <c r="AX272" s="13" t="s">
        <v>73</v>
      </c>
      <c r="AY272" s="246" t="s">
        <v>137</v>
      </c>
    </row>
    <row r="273" s="14" customFormat="1">
      <c r="A273" s="14"/>
      <c r="B273" s="247"/>
      <c r="C273" s="248"/>
      <c r="D273" s="232" t="s">
        <v>148</v>
      </c>
      <c r="E273" s="249" t="s">
        <v>19</v>
      </c>
      <c r="F273" s="250" t="s">
        <v>150</v>
      </c>
      <c r="G273" s="248"/>
      <c r="H273" s="251">
        <v>775</v>
      </c>
      <c r="I273" s="252"/>
      <c r="J273" s="248"/>
      <c r="K273" s="248"/>
      <c r="L273" s="253"/>
      <c r="M273" s="254"/>
      <c r="N273" s="255"/>
      <c r="O273" s="255"/>
      <c r="P273" s="255"/>
      <c r="Q273" s="255"/>
      <c r="R273" s="255"/>
      <c r="S273" s="255"/>
      <c r="T273" s="256"/>
      <c r="U273" s="14"/>
      <c r="V273" s="14"/>
      <c r="W273" s="14"/>
      <c r="X273" s="14"/>
      <c r="Y273" s="14"/>
      <c r="Z273" s="14"/>
      <c r="AA273" s="14"/>
      <c r="AB273" s="14"/>
      <c r="AC273" s="14"/>
      <c r="AD273" s="14"/>
      <c r="AE273" s="14"/>
      <c r="AT273" s="257" t="s">
        <v>148</v>
      </c>
      <c r="AU273" s="257" t="s">
        <v>83</v>
      </c>
      <c r="AV273" s="14" t="s">
        <v>144</v>
      </c>
      <c r="AW273" s="14" t="s">
        <v>35</v>
      </c>
      <c r="AX273" s="14" t="s">
        <v>81</v>
      </c>
      <c r="AY273" s="257" t="s">
        <v>137</v>
      </c>
    </row>
    <row r="274" s="2" customFormat="1" ht="16.5" customHeight="1">
      <c r="A274" s="39"/>
      <c r="B274" s="40"/>
      <c r="C274" s="219" t="s">
        <v>403</v>
      </c>
      <c r="D274" s="219" t="s">
        <v>139</v>
      </c>
      <c r="E274" s="220" t="s">
        <v>404</v>
      </c>
      <c r="F274" s="221" t="s">
        <v>405</v>
      </c>
      <c r="G274" s="222" t="s">
        <v>163</v>
      </c>
      <c r="H274" s="223">
        <v>775</v>
      </c>
      <c r="I274" s="224"/>
      <c r="J274" s="225">
        <f>ROUND(I274*H274,2)</f>
        <v>0</v>
      </c>
      <c r="K274" s="221" t="s">
        <v>143</v>
      </c>
      <c r="L274" s="45"/>
      <c r="M274" s="226" t="s">
        <v>19</v>
      </c>
      <c r="N274" s="227" t="s">
        <v>44</v>
      </c>
      <c r="O274" s="85"/>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144</v>
      </c>
      <c r="AT274" s="230" t="s">
        <v>139</v>
      </c>
      <c r="AU274" s="230" t="s">
        <v>83</v>
      </c>
      <c r="AY274" s="18" t="s">
        <v>137</v>
      </c>
      <c r="BE274" s="231">
        <f>IF(N274="základní",J274,0)</f>
        <v>0</v>
      </c>
      <c r="BF274" s="231">
        <f>IF(N274="snížená",J274,0)</f>
        <v>0</v>
      </c>
      <c r="BG274" s="231">
        <f>IF(N274="zákl. přenesená",J274,0)</f>
        <v>0</v>
      </c>
      <c r="BH274" s="231">
        <f>IF(N274="sníž. přenesená",J274,0)</f>
        <v>0</v>
      </c>
      <c r="BI274" s="231">
        <f>IF(N274="nulová",J274,0)</f>
        <v>0</v>
      </c>
      <c r="BJ274" s="18" t="s">
        <v>81</v>
      </c>
      <c r="BK274" s="231">
        <f>ROUND(I274*H274,2)</f>
        <v>0</v>
      </c>
      <c r="BL274" s="18" t="s">
        <v>144</v>
      </c>
      <c r="BM274" s="230" t="s">
        <v>406</v>
      </c>
    </row>
    <row r="275" s="2" customFormat="1">
      <c r="A275" s="39"/>
      <c r="B275" s="40"/>
      <c r="C275" s="41"/>
      <c r="D275" s="232" t="s">
        <v>146</v>
      </c>
      <c r="E275" s="41"/>
      <c r="F275" s="233" t="s">
        <v>407</v>
      </c>
      <c r="G275" s="41"/>
      <c r="H275" s="41"/>
      <c r="I275" s="137"/>
      <c r="J275" s="41"/>
      <c r="K275" s="41"/>
      <c r="L275" s="45"/>
      <c r="M275" s="234"/>
      <c r="N275" s="235"/>
      <c r="O275" s="85"/>
      <c r="P275" s="85"/>
      <c r="Q275" s="85"/>
      <c r="R275" s="85"/>
      <c r="S275" s="85"/>
      <c r="T275" s="86"/>
      <c r="U275" s="39"/>
      <c r="V275" s="39"/>
      <c r="W275" s="39"/>
      <c r="X275" s="39"/>
      <c r="Y275" s="39"/>
      <c r="Z275" s="39"/>
      <c r="AA275" s="39"/>
      <c r="AB275" s="39"/>
      <c r="AC275" s="39"/>
      <c r="AD275" s="39"/>
      <c r="AE275" s="39"/>
      <c r="AT275" s="18" t="s">
        <v>146</v>
      </c>
      <c r="AU275" s="18" t="s">
        <v>83</v>
      </c>
    </row>
    <row r="276" s="13" customFormat="1">
      <c r="A276" s="13"/>
      <c r="B276" s="236"/>
      <c r="C276" s="237"/>
      <c r="D276" s="232" t="s">
        <v>148</v>
      </c>
      <c r="E276" s="238" t="s">
        <v>19</v>
      </c>
      <c r="F276" s="239" t="s">
        <v>382</v>
      </c>
      <c r="G276" s="237"/>
      <c r="H276" s="240">
        <v>775</v>
      </c>
      <c r="I276" s="241"/>
      <c r="J276" s="237"/>
      <c r="K276" s="237"/>
      <c r="L276" s="242"/>
      <c r="M276" s="243"/>
      <c r="N276" s="244"/>
      <c r="O276" s="244"/>
      <c r="P276" s="244"/>
      <c r="Q276" s="244"/>
      <c r="R276" s="244"/>
      <c r="S276" s="244"/>
      <c r="T276" s="245"/>
      <c r="U276" s="13"/>
      <c r="V276" s="13"/>
      <c r="W276" s="13"/>
      <c r="X276" s="13"/>
      <c r="Y276" s="13"/>
      <c r="Z276" s="13"/>
      <c r="AA276" s="13"/>
      <c r="AB276" s="13"/>
      <c r="AC276" s="13"/>
      <c r="AD276" s="13"/>
      <c r="AE276" s="13"/>
      <c r="AT276" s="246" t="s">
        <v>148</v>
      </c>
      <c r="AU276" s="246" t="s">
        <v>83</v>
      </c>
      <c r="AV276" s="13" t="s">
        <v>83</v>
      </c>
      <c r="AW276" s="13" t="s">
        <v>35</v>
      </c>
      <c r="AX276" s="13" t="s">
        <v>73</v>
      </c>
      <c r="AY276" s="246" t="s">
        <v>137</v>
      </c>
    </row>
    <row r="277" s="14" customFormat="1">
      <c r="A277" s="14"/>
      <c r="B277" s="247"/>
      <c r="C277" s="248"/>
      <c r="D277" s="232" t="s">
        <v>148</v>
      </c>
      <c r="E277" s="249" t="s">
        <v>19</v>
      </c>
      <c r="F277" s="250" t="s">
        <v>150</v>
      </c>
      <c r="G277" s="248"/>
      <c r="H277" s="251">
        <v>775</v>
      </c>
      <c r="I277" s="252"/>
      <c r="J277" s="248"/>
      <c r="K277" s="248"/>
      <c r="L277" s="253"/>
      <c r="M277" s="254"/>
      <c r="N277" s="255"/>
      <c r="O277" s="255"/>
      <c r="P277" s="255"/>
      <c r="Q277" s="255"/>
      <c r="R277" s="255"/>
      <c r="S277" s="255"/>
      <c r="T277" s="256"/>
      <c r="U277" s="14"/>
      <c r="V277" s="14"/>
      <c r="W277" s="14"/>
      <c r="X277" s="14"/>
      <c r="Y277" s="14"/>
      <c r="Z277" s="14"/>
      <c r="AA277" s="14"/>
      <c r="AB277" s="14"/>
      <c r="AC277" s="14"/>
      <c r="AD277" s="14"/>
      <c r="AE277" s="14"/>
      <c r="AT277" s="257" t="s">
        <v>148</v>
      </c>
      <c r="AU277" s="257" t="s">
        <v>83</v>
      </c>
      <c r="AV277" s="14" t="s">
        <v>144</v>
      </c>
      <c r="AW277" s="14" t="s">
        <v>35</v>
      </c>
      <c r="AX277" s="14" t="s">
        <v>81</v>
      </c>
      <c r="AY277" s="257" t="s">
        <v>137</v>
      </c>
    </row>
    <row r="278" s="2" customFormat="1" ht="16.5" customHeight="1">
      <c r="A278" s="39"/>
      <c r="B278" s="40"/>
      <c r="C278" s="219" t="s">
        <v>408</v>
      </c>
      <c r="D278" s="219" t="s">
        <v>139</v>
      </c>
      <c r="E278" s="220" t="s">
        <v>409</v>
      </c>
      <c r="F278" s="221" t="s">
        <v>410</v>
      </c>
      <c r="G278" s="222" t="s">
        <v>163</v>
      </c>
      <c r="H278" s="223">
        <v>1550</v>
      </c>
      <c r="I278" s="224"/>
      <c r="J278" s="225">
        <f>ROUND(I278*H278,2)</f>
        <v>0</v>
      </c>
      <c r="K278" s="221" t="s">
        <v>143</v>
      </c>
      <c r="L278" s="45"/>
      <c r="M278" s="226" t="s">
        <v>19</v>
      </c>
      <c r="N278" s="227" t="s">
        <v>44</v>
      </c>
      <c r="O278" s="85"/>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144</v>
      </c>
      <c r="AT278" s="230" t="s">
        <v>139</v>
      </c>
      <c r="AU278" s="230" t="s">
        <v>83</v>
      </c>
      <c r="AY278" s="18" t="s">
        <v>137</v>
      </c>
      <c r="BE278" s="231">
        <f>IF(N278="základní",J278,0)</f>
        <v>0</v>
      </c>
      <c r="BF278" s="231">
        <f>IF(N278="snížená",J278,0)</f>
        <v>0</v>
      </c>
      <c r="BG278" s="231">
        <f>IF(N278="zákl. přenesená",J278,0)</f>
        <v>0</v>
      </c>
      <c r="BH278" s="231">
        <f>IF(N278="sníž. přenesená",J278,0)</f>
        <v>0</v>
      </c>
      <c r="BI278" s="231">
        <f>IF(N278="nulová",J278,0)</f>
        <v>0</v>
      </c>
      <c r="BJ278" s="18" t="s">
        <v>81</v>
      </c>
      <c r="BK278" s="231">
        <f>ROUND(I278*H278,2)</f>
        <v>0</v>
      </c>
      <c r="BL278" s="18" t="s">
        <v>144</v>
      </c>
      <c r="BM278" s="230" t="s">
        <v>411</v>
      </c>
    </row>
    <row r="279" s="13" customFormat="1">
      <c r="A279" s="13"/>
      <c r="B279" s="236"/>
      <c r="C279" s="237"/>
      <c r="D279" s="232" t="s">
        <v>148</v>
      </c>
      <c r="E279" s="238" t="s">
        <v>19</v>
      </c>
      <c r="F279" s="239" t="s">
        <v>412</v>
      </c>
      <c r="G279" s="237"/>
      <c r="H279" s="240">
        <v>1550</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148</v>
      </c>
      <c r="AU279" s="246" t="s">
        <v>83</v>
      </c>
      <c r="AV279" s="13" t="s">
        <v>83</v>
      </c>
      <c r="AW279" s="13" t="s">
        <v>35</v>
      </c>
      <c r="AX279" s="13" t="s">
        <v>73</v>
      </c>
      <c r="AY279" s="246" t="s">
        <v>137</v>
      </c>
    </row>
    <row r="280" s="14" customFormat="1">
      <c r="A280" s="14"/>
      <c r="B280" s="247"/>
      <c r="C280" s="248"/>
      <c r="D280" s="232" t="s">
        <v>148</v>
      </c>
      <c r="E280" s="249" t="s">
        <v>19</v>
      </c>
      <c r="F280" s="250" t="s">
        <v>150</v>
      </c>
      <c r="G280" s="248"/>
      <c r="H280" s="251">
        <v>1550</v>
      </c>
      <c r="I280" s="252"/>
      <c r="J280" s="248"/>
      <c r="K280" s="248"/>
      <c r="L280" s="253"/>
      <c r="M280" s="254"/>
      <c r="N280" s="255"/>
      <c r="O280" s="255"/>
      <c r="P280" s="255"/>
      <c r="Q280" s="255"/>
      <c r="R280" s="255"/>
      <c r="S280" s="255"/>
      <c r="T280" s="256"/>
      <c r="U280" s="14"/>
      <c r="V280" s="14"/>
      <c r="W280" s="14"/>
      <c r="X280" s="14"/>
      <c r="Y280" s="14"/>
      <c r="Z280" s="14"/>
      <c r="AA280" s="14"/>
      <c r="AB280" s="14"/>
      <c r="AC280" s="14"/>
      <c r="AD280" s="14"/>
      <c r="AE280" s="14"/>
      <c r="AT280" s="257" t="s">
        <v>148</v>
      </c>
      <c r="AU280" s="257" t="s">
        <v>83</v>
      </c>
      <c r="AV280" s="14" t="s">
        <v>144</v>
      </c>
      <c r="AW280" s="14" t="s">
        <v>35</v>
      </c>
      <c r="AX280" s="14" t="s">
        <v>81</v>
      </c>
      <c r="AY280" s="257" t="s">
        <v>137</v>
      </c>
    </row>
    <row r="281" s="2" customFormat="1" ht="16.5" customHeight="1">
      <c r="A281" s="39"/>
      <c r="B281" s="40"/>
      <c r="C281" s="219" t="s">
        <v>413</v>
      </c>
      <c r="D281" s="219" t="s">
        <v>139</v>
      </c>
      <c r="E281" s="220" t="s">
        <v>409</v>
      </c>
      <c r="F281" s="221" t="s">
        <v>410</v>
      </c>
      <c r="G281" s="222" t="s">
        <v>163</v>
      </c>
      <c r="H281" s="223">
        <v>1020</v>
      </c>
      <c r="I281" s="224"/>
      <c r="J281" s="225">
        <f>ROUND(I281*H281,2)</f>
        <v>0</v>
      </c>
      <c r="K281" s="221" t="s">
        <v>143</v>
      </c>
      <c r="L281" s="45"/>
      <c r="M281" s="226" t="s">
        <v>19</v>
      </c>
      <c r="N281" s="227" t="s">
        <v>44</v>
      </c>
      <c r="O281" s="85"/>
      <c r="P281" s="228">
        <f>O281*H281</f>
        <v>0</v>
      </c>
      <c r="Q281" s="228">
        <v>0</v>
      </c>
      <c r="R281" s="228">
        <f>Q281*H281</f>
        <v>0</v>
      </c>
      <c r="S281" s="228">
        <v>0</v>
      </c>
      <c r="T281" s="229">
        <f>S281*H281</f>
        <v>0</v>
      </c>
      <c r="U281" s="39"/>
      <c r="V281" s="39"/>
      <c r="W281" s="39"/>
      <c r="X281" s="39"/>
      <c r="Y281" s="39"/>
      <c r="Z281" s="39"/>
      <c r="AA281" s="39"/>
      <c r="AB281" s="39"/>
      <c r="AC281" s="39"/>
      <c r="AD281" s="39"/>
      <c r="AE281" s="39"/>
      <c r="AR281" s="230" t="s">
        <v>144</v>
      </c>
      <c r="AT281" s="230" t="s">
        <v>139</v>
      </c>
      <c r="AU281" s="230" t="s">
        <v>83</v>
      </c>
      <c r="AY281" s="18" t="s">
        <v>137</v>
      </c>
      <c r="BE281" s="231">
        <f>IF(N281="základní",J281,0)</f>
        <v>0</v>
      </c>
      <c r="BF281" s="231">
        <f>IF(N281="snížená",J281,0)</f>
        <v>0</v>
      </c>
      <c r="BG281" s="231">
        <f>IF(N281="zákl. přenesená",J281,0)</f>
        <v>0</v>
      </c>
      <c r="BH281" s="231">
        <f>IF(N281="sníž. přenesená",J281,0)</f>
        <v>0</v>
      </c>
      <c r="BI281" s="231">
        <f>IF(N281="nulová",J281,0)</f>
        <v>0</v>
      </c>
      <c r="BJ281" s="18" t="s">
        <v>81</v>
      </c>
      <c r="BK281" s="231">
        <f>ROUND(I281*H281,2)</f>
        <v>0</v>
      </c>
      <c r="BL281" s="18" t="s">
        <v>144</v>
      </c>
      <c r="BM281" s="230" t="s">
        <v>414</v>
      </c>
    </row>
    <row r="282" s="13" customFormat="1">
      <c r="A282" s="13"/>
      <c r="B282" s="236"/>
      <c r="C282" s="237"/>
      <c r="D282" s="232" t="s">
        <v>148</v>
      </c>
      <c r="E282" s="238" t="s">
        <v>19</v>
      </c>
      <c r="F282" s="239" t="s">
        <v>415</v>
      </c>
      <c r="G282" s="237"/>
      <c r="H282" s="240">
        <v>715</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148</v>
      </c>
      <c r="AU282" s="246" t="s">
        <v>83</v>
      </c>
      <c r="AV282" s="13" t="s">
        <v>83</v>
      </c>
      <c r="AW282" s="13" t="s">
        <v>35</v>
      </c>
      <c r="AX282" s="13" t="s">
        <v>73</v>
      </c>
      <c r="AY282" s="246" t="s">
        <v>137</v>
      </c>
    </row>
    <row r="283" s="13" customFormat="1">
      <c r="A283" s="13"/>
      <c r="B283" s="236"/>
      <c r="C283" s="237"/>
      <c r="D283" s="232" t="s">
        <v>148</v>
      </c>
      <c r="E283" s="238" t="s">
        <v>19</v>
      </c>
      <c r="F283" s="239" t="s">
        <v>416</v>
      </c>
      <c r="G283" s="237"/>
      <c r="H283" s="240">
        <v>305</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148</v>
      </c>
      <c r="AU283" s="246" t="s">
        <v>83</v>
      </c>
      <c r="AV283" s="13" t="s">
        <v>83</v>
      </c>
      <c r="AW283" s="13" t="s">
        <v>35</v>
      </c>
      <c r="AX283" s="13" t="s">
        <v>73</v>
      </c>
      <c r="AY283" s="246" t="s">
        <v>137</v>
      </c>
    </row>
    <row r="284" s="14" customFormat="1">
      <c r="A284" s="14"/>
      <c r="B284" s="247"/>
      <c r="C284" s="248"/>
      <c r="D284" s="232" t="s">
        <v>148</v>
      </c>
      <c r="E284" s="249" t="s">
        <v>19</v>
      </c>
      <c r="F284" s="250" t="s">
        <v>150</v>
      </c>
      <c r="G284" s="248"/>
      <c r="H284" s="251">
        <v>1020</v>
      </c>
      <c r="I284" s="252"/>
      <c r="J284" s="248"/>
      <c r="K284" s="248"/>
      <c r="L284" s="253"/>
      <c r="M284" s="254"/>
      <c r="N284" s="255"/>
      <c r="O284" s="255"/>
      <c r="P284" s="255"/>
      <c r="Q284" s="255"/>
      <c r="R284" s="255"/>
      <c r="S284" s="255"/>
      <c r="T284" s="256"/>
      <c r="U284" s="14"/>
      <c r="V284" s="14"/>
      <c r="W284" s="14"/>
      <c r="X284" s="14"/>
      <c r="Y284" s="14"/>
      <c r="Z284" s="14"/>
      <c r="AA284" s="14"/>
      <c r="AB284" s="14"/>
      <c r="AC284" s="14"/>
      <c r="AD284" s="14"/>
      <c r="AE284" s="14"/>
      <c r="AT284" s="257" t="s">
        <v>148</v>
      </c>
      <c r="AU284" s="257" t="s">
        <v>83</v>
      </c>
      <c r="AV284" s="14" t="s">
        <v>144</v>
      </c>
      <c r="AW284" s="14" t="s">
        <v>35</v>
      </c>
      <c r="AX284" s="14" t="s">
        <v>81</v>
      </c>
      <c r="AY284" s="257" t="s">
        <v>137</v>
      </c>
    </row>
    <row r="285" s="2" customFormat="1" ht="24" customHeight="1">
      <c r="A285" s="39"/>
      <c r="B285" s="40"/>
      <c r="C285" s="219" t="s">
        <v>417</v>
      </c>
      <c r="D285" s="219" t="s">
        <v>139</v>
      </c>
      <c r="E285" s="220" t="s">
        <v>418</v>
      </c>
      <c r="F285" s="221" t="s">
        <v>419</v>
      </c>
      <c r="G285" s="222" t="s">
        <v>163</v>
      </c>
      <c r="H285" s="223">
        <v>715</v>
      </c>
      <c r="I285" s="224"/>
      <c r="J285" s="225">
        <f>ROUND(I285*H285,2)</f>
        <v>0</v>
      </c>
      <c r="K285" s="221" t="s">
        <v>143</v>
      </c>
      <c r="L285" s="45"/>
      <c r="M285" s="226" t="s">
        <v>19</v>
      </c>
      <c r="N285" s="227" t="s">
        <v>44</v>
      </c>
      <c r="O285" s="85"/>
      <c r="P285" s="228">
        <f>O285*H285</f>
        <v>0</v>
      </c>
      <c r="Q285" s="228">
        <v>0</v>
      </c>
      <c r="R285" s="228">
        <f>Q285*H285</f>
        <v>0</v>
      </c>
      <c r="S285" s="228">
        <v>0</v>
      </c>
      <c r="T285" s="229">
        <f>S285*H285</f>
        <v>0</v>
      </c>
      <c r="U285" s="39"/>
      <c r="V285" s="39"/>
      <c r="W285" s="39"/>
      <c r="X285" s="39"/>
      <c r="Y285" s="39"/>
      <c r="Z285" s="39"/>
      <c r="AA285" s="39"/>
      <c r="AB285" s="39"/>
      <c r="AC285" s="39"/>
      <c r="AD285" s="39"/>
      <c r="AE285" s="39"/>
      <c r="AR285" s="230" t="s">
        <v>144</v>
      </c>
      <c r="AT285" s="230" t="s">
        <v>139</v>
      </c>
      <c r="AU285" s="230" t="s">
        <v>83</v>
      </c>
      <c r="AY285" s="18" t="s">
        <v>137</v>
      </c>
      <c r="BE285" s="231">
        <f>IF(N285="základní",J285,0)</f>
        <v>0</v>
      </c>
      <c r="BF285" s="231">
        <f>IF(N285="snížená",J285,0)</f>
        <v>0</v>
      </c>
      <c r="BG285" s="231">
        <f>IF(N285="zákl. přenesená",J285,0)</f>
        <v>0</v>
      </c>
      <c r="BH285" s="231">
        <f>IF(N285="sníž. přenesená",J285,0)</f>
        <v>0</v>
      </c>
      <c r="BI285" s="231">
        <f>IF(N285="nulová",J285,0)</f>
        <v>0</v>
      </c>
      <c r="BJ285" s="18" t="s">
        <v>81</v>
      </c>
      <c r="BK285" s="231">
        <f>ROUND(I285*H285,2)</f>
        <v>0</v>
      </c>
      <c r="BL285" s="18" t="s">
        <v>144</v>
      </c>
      <c r="BM285" s="230" t="s">
        <v>420</v>
      </c>
    </row>
    <row r="286" s="2" customFormat="1">
      <c r="A286" s="39"/>
      <c r="B286" s="40"/>
      <c r="C286" s="41"/>
      <c r="D286" s="232" t="s">
        <v>146</v>
      </c>
      <c r="E286" s="41"/>
      <c r="F286" s="233" t="s">
        <v>421</v>
      </c>
      <c r="G286" s="41"/>
      <c r="H286" s="41"/>
      <c r="I286" s="137"/>
      <c r="J286" s="41"/>
      <c r="K286" s="41"/>
      <c r="L286" s="45"/>
      <c r="M286" s="234"/>
      <c r="N286" s="235"/>
      <c r="O286" s="85"/>
      <c r="P286" s="85"/>
      <c r="Q286" s="85"/>
      <c r="R286" s="85"/>
      <c r="S286" s="85"/>
      <c r="T286" s="86"/>
      <c r="U286" s="39"/>
      <c r="V286" s="39"/>
      <c r="W286" s="39"/>
      <c r="X286" s="39"/>
      <c r="Y286" s="39"/>
      <c r="Z286" s="39"/>
      <c r="AA286" s="39"/>
      <c r="AB286" s="39"/>
      <c r="AC286" s="39"/>
      <c r="AD286" s="39"/>
      <c r="AE286" s="39"/>
      <c r="AT286" s="18" t="s">
        <v>146</v>
      </c>
      <c r="AU286" s="18" t="s">
        <v>83</v>
      </c>
    </row>
    <row r="287" s="13" customFormat="1">
      <c r="A287" s="13"/>
      <c r="B287" s="236"/>
      <c r="C287" s="237"/>
      <c r="D287" s="232" t="s">
        <v>148</v>
      </c>
      <c r="E287" s="238" t="s">
        <v>19</v>
      </c>
      <c r="F287" s="239" t="s">
        <v>415</v>
      </c>
      <c r="G287" s="237"/>
      <c r="H287" s="240">
        <v>715</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148</v>
      </c>
      <c r="AU287" s="246" t="s">
        <v>83</v>
      </c>
      <c r="AV287" s="13" t="s">
        <v>83</v>
      </c>
      <c r="AW287" s="13" t="s">
        <v>35</v>
      </c>
      <c r="AX287" s="13" t="s">
        <v>73</v>
      </c>
      <c r="AY287" s="246" t="s">
        <v>137</v>
      </c>
    </row>
    <row r="288" s="14" customFormat="1">
      <c r="A288" s="14"/>
      <c r="B288" s="247"/>
      <c r="C288" s="248"/>
      <c r="D288" s="232" t="s">
        <v>148</v>
      </c>
      <c r="E288" s="249" t="s">
        <v>19</v>
      </c>
      <c r="F288" s="250" t="s">
        <v>150</v>
      </c>
      <c r="G288" s="248"/>
      <c r="H288" s="251">
        <v>715</v>
      </c>
      <c r="I288" s="252"/>
      <c r="J288" s="248"/>
      <c r="K288" s="248"/>
      <c r="L288" s="253"/>
      <c r="M288" s="254"/>
      <c r="N288" s="255"/>
      <c r="O288" s="255"/>
      <c r="P288" s="255"/>
      <c r="Q288" s="255"/>
      <c r="R288" s="255"/>
      <c r="S288" s="255"/>
      <c r="T288" s="256"/>
      <c r="U288" s="14"/>
      <c r="V288" s="14"/>
      <c r="W288" s="14"/>
      <c r="X288" s="14"/>
      <c r="Y288" s="14"/>
      <c r="Z288" s="14"/>
      <c r="AA288" s="14"/>
      <c r="AB288" s="14"/>
      <c r="AC288" s="14"/>
      <c r="AD288" s="14"/>
      <c r="AE288" s="14"/>
      <c r="AT288" s="257" t="s">
        <v>148</v>
      </c>
      <c r="AU288" s="257" t="s">
        <v>83</v>
      </c>
      <c r="AV288" s="14" t="s">
        <v>144</v>
      </c>
      <c r="AW288" s="14" t="s">
        <v>35</v>
      </c>
      <c r="AX288" s="14" t="s">
        <v>81</v>
      </c>
      <c r="AY288" s="257" t="s">
        <v>137</v>
      </c>
    </row>
    <row r="289" s="2" customFormat="1" ht="24" customHeight="1">
      <c r="A289" s="39"/>
      <c r="B289" s="40"/>
      <c r="C289" s="219" t="s">
        <v>422</v>
      </c>
      <c r="D289" s="219" t="s">
        <v>139</v>
      </c>
      <c r="E289" s="220" t="s">
        <v>423</v>
      </c>
      <c r="F289" s="221" t="s">
        <v>424</v>
      </c>
      <c r="G289" s="222" t="s">
        <v>163</v>
      </c>
      <c r="H289" s="223">
        <v>305</v>
      </c>
      <c r="I289" s="224"/>
      <c r="J289" s="225">
        <f>ROUND(I289*H289,2)</f>
        <v>0</v>
      </c>
      <c r="K289" s="221" t="s">
        <v>143</v>
      </c>
      <c r="L289" s="45"/>
      <c r="M289" s="226" t="s">
        <v>19</v>
      </c>
      <c r="N289" s="227" t="s">
        <v>44</v>
      </c>
      <c r="O289" s="85"/>
      <c r="P289" s="228">
        <f>O289*H289</f>
        <v>0</v>
      </c>
      <c r="Q289" s="228">
        <v>0</v>
      </c>
      <c r="R289" s="228">
        <f>Q289*H289</f>
        <v>0</v>
      </c>
      <c r="S289" s="228">
        <v>0</v>
      </c>
      <c r="T289" s="229">
        <f>S289*H289</f>
        <v>0</v>
      </c>
      <c r="U289" s="39"/>
      <c r="V289" s="39"/>
      <c r="W289" s="39"/>
      <c r="X289" s="39"/>
      <c r="Y289" s="39"/>
      <c r="Z289" s="39"/>
      <c r="AA289" s="39"/>
      <c r="AB289" s="39"/>
      <c r="AC289" s="39"/>
      <c r="AD289" s="39"/>
      <c r="AE289" s="39"/>
      <c r="AR289" s="230" t="s">
        <v>144</v>
      </c>
      <c r="AT289" s="230" t="s">
        <v>139</v>
      </c>
      <c r="AU289" s="230" t="s">
        <v>83</v>
      </c>
      <c r="AY289" s="18" t="s">
        <v>137</v>
      </c>
      <c r="BE289" s="231">
        <f>IF(N289="základní",J289,0)</f>
        <v>0</v>
      </c>
      <c r="BF289" s="231">
        <f>IF(N289="snížená",J289,0)</f>
        <v>0</v>
      </c>
      <c r="BG289" s="231">
        <f>IF(N289="zákl. přenesená",J289,0)</f>
        <v>0</v>
      </c>
      <c r="BH289" s="231">
        <f>IF(N289="sníž. přenesená",J289,0)</f>
        <v>0</v>
      </c>
      <c r="BI289" s="231">
        <f>IF(N289="nulová",J289,0)</f>
        <v>0</v>
      </c>
      <c r="BJ289" s="18" t="s">
        <v>81</v>
      </c>
      <c r="BK289" s="231">
        <f>ROUND(I289*H289,2)</f>
        <v>0</v>
      </c>
      <c r="BL289" s="18" t="s">
        <v>144</v>
      </c>
      <c r="BM289" s="230" t="s">
        <v>425</v>
      </c>
    </row>
    <row r="290" s="13" customFormat="1">
      <c r="A290" s="13"/>
      <c r="B290" s="236"/>
      <c r="C290" s="237"/>
      <c r="D290" s="232" t="s">
        <v>148</v>
      </c>
      <c r="E290" s="238" t="s">
        <v>19</v>
      </c>
      <c r="F290" s="239" t="s">
        <v>426</v>
      </c>
      <c r="G290" s="237"/>
      <c r="H290" s="240">
        <v>305</v>
      </c>
      <c r="I290" s="241"/>
      <c r="J290" s="237"/>
      <c r="K290" s="237"/>
      <c r="L290" s="242"/>
      <c r="M290" s="243"/>
      <c r="N290" s="244"/>
      <c r="O290" s="244"/>
      <c r="P290" s="244"/>
      <c r="Q290" s="244"/>
      <c r="R290" s="244"/>
      <c r="S290" s="244"/>
      <c r="T290" s="245"/>
      <c r="U290" s="13"/>
      <c r="V290" s="13"/>
      <c r="W290" s="13"/>
      <c r="X290" s="13"/>
      <c r="Y290" s="13"/>
      <c r="Z290" s="13"/>
      <c r="AA290" s="13"/>
      <c r="AB290" s="13"/>
      <c r="AC290" s="13"/>
      <c r="AD290" s="13"/>
      <c r="AE290" s="13"/>
      <c r="AT290" s="246" t="s">
        <v>148</v>
      </c>
      <c r="AU290" s="246" t="s">
        <v>83</v>
      </c>
      <c r="AV290" s="13" t="s">
        <v>83</v>
      </c>
      <c r="AW290" s="13" t="s">
        <v>35</v>
      </c>
      <c r="AX290" s="13" t="s">
        <v>73</v>
      </c>
      <c r="AY290" s="246" t="s">
        <v>137</v>
      </c>
    </row>
    <row r="291" s="14" customFormat="1">
      <c r="A291" s="14"/>
      <c r="B291" s="247"/>
      <c r="C291" s="248"/>
      <c r="D291" s="232" t="s">
        <v>148</v>
      </c>
      <c r="E291" s="249" t="s">
        <v>19</v>
      </c>
      <c r="F291" s="250" t="s">
        <v>150</v>
      </c>
      <c r="G291" s="248"/>
      <c r="H291" s="251">
        <v>305</v>
      </c>
      <c r="I291" s="252"/>
      <c r="J291" s="248"/>
      <c r="K291" s="248"/>
      <c r="L291" s="253"/>
      <c r="M291" s="254"/>
      <c r="N291" s="255"/>
      <c r="O291" s="255"/>
      <c r="P291" s="255"/>
      <c r="Q291" s="255"/>
      <c r="R291" s="255"/>
      <c r="S291" s="255"/>
      <c r="T291" s="256"/>
      <c r="U291" s="14"/>
      <c r="V291" s="14"/>
      <c r="W291" s="14"/>
      <c r="X291" s="14"/>
      <c r="Y291" s="14"/>
      <c r="Z291" s="14"/>
      <c r="AA291" s="14"/>
      <c r="AB291" s="14"/>
      <c r="AC291" s="14"/>
      <c r="AD291" s="14"/>
      <c r="AE291" s="14"/>
      <c r="AT291" s="257" t="s">
        <v>148</v>
      </c>
      <c r="AU291" s="257" t="s">
        <v>83</v>
      </c>
      <c r="AV291" s="14" t="s">
        <v>144</v>
      </c>
      <c r="AW291" s="14" t="s">
        <v>35</v>
      </c>
      <c r="AX291" s="14" t="s">
        <v>81</v>
      </c>
      <c r="AY291" s="257" t="s">
        <v>137</v>
      </c>
    </row>
    <row r="292" s="2" customFormat="1" ht="24" customHeight="1">
      <c r="A292" s="39"/>
      <c r="B292" s="40"/>
      <c r="C292" s="219" t="s">
        <v>427</v>
      </c>
      <c r="D292" s="219" t="s">
        <v>139</v>
      </c>
      <c r="E292" s="220" t="s">
        <v>428</v>
      </c>
      <c r="F292" s="221" t="s">
        <v>429</v>
      </c>
      <c r="G292" s="222" t="s">
        <v>163</v>
      </c>
      <c r="H292" s="223">
        <v>775</v>
      </c>
      <c r="I292" s="224"/>
      <c r="J292" s="225">
        <f>ROUND(I292*H292,2)</f>
        <v>0</v>
      </c>
      <c r="K292" s="221" t="s">
        <v>19</v>
      </c>
      <c r="L292" s="45"/>
      <c r="M292" s="226" t="s">
        <v>19</v>
      </c>
      <c r="N292" s="227" t="s">
        <v>44</v>
      </c>
      <c r="O292" s="85"/>
      <c r="P292" s="228">
        <f>O292*H292</f>
        <v>0</v>
      </c>
      <c r="Q292" s="228">
        <v>0</v>
      </c>
      <c r="R292" s="228">
        <f>Q292*H292</f>
        <v>0</v>
      </c>
      <c r="S292" s="228">
        <v>0</v>
      </c>
      <c r="T292" s="229">
        <f>S292*H292</f>
        <v>0</v>
      </c>
      <c r="U292" s="39"/>
      <c r="V292" s="39"/>
      <c r="W292" s="39"/>
      <c r="X292" s="39"/>
      <c r="Y292" s="39"/>
      <c r="Z292" s="39"/>
      <c r="AA292" s="39"/>
      <c r="AB292" s="39"/>
      <c r="AC292" s="39"/>
      <c r="AD292" s="39"/>
      <c r="AE292" s="39"/>
      <c r="AR292" s="230" t="s">
        <v>144</v>
      </c>
      <c r="AT292" s="230" t="s">
        <v>139</v>
      </c>
      <c r="AU292" s="230" t="s">
        <v>83</v>
      </c>
      <c r="AY292" s="18" t="s">
        <v>137</v>
      </c>
      <c r="BE292" s="231">
        <f>IF(N292="základní",J292,0)</f>
        <v>0</v>
      </c>
      <c r="BF292" s="231">
        <f>IF(N292="snížená",J292,0)</f>
        <v>0</v>
      </c>
      <c r="BG292" s="231">
        <f>IF(N292="zákl. přenesená",J292,0)</f>
        <v>0</v>
      </c>
      <c r="BH292" s="231">
        <f>IF(N292="sníž. přenesená",J292,0)</f>
        <v>0</v>
      </c>
      <c r="BI292" s="231">
        <f>IF(N292="nulová",J292,0)</f>
        <v>0</v>
      </c>
      <c r="BJ292" s="18" t="s">
        <v>81</v>
      </c>
      <c r="BK292" s="231">
        <f>ROUND(I292*H292,2)</f>
        <v>0</v>
      </c>
      <c r="BL292" s="18" t="s">
        <v>144</v>
      </c>
      <c r="BM292" s="230" t="s">
        <v>430</v>
      </c>
    </row>
    <row r="293" s="2" customFormat="1">
      <c r="A293" s="39"/>
      <c r="B293" s="40"/>
      <c r="C293" s="41"/>
      <c r="D293" s="232" t="s">
        <v>146</v>
      </c>
      <c r="E293" s="41"/>
      <c r="F293" s="233" t="s">
        <v>421</v>
      </c>
      <c r="G293" s="41"/>
      <c r="H293" s="41"/>
      <c r="I293" s="137"/>
      <c r="J293" s="41"/>
      <c r="K293" s="41"/>
      <c r="L293" s="45"/>
      <c r="M293" s="234"/>
      <c r="N293" s="235"/>
      <c r="O293" s="85"/>
      <c r="P293" s="85"/>
      <c r="Q293" s="85"/>
      <c r="R293" s="85"/>
      <c r="S293" s="85"/>
      <c r="T293" s="86"/>
      <c r="U293" s="39"/>
      <c r="V293" s="39"/>
      <c r="W293" s="39"/>
      <c r="X293" s="39"/>
      <c r="Y293" s="39"/>
      <c r="Z293" s="39"/>
      <c r="AA293" s="39"/>
      <c r="AB293" s="39"/>
      <c r="AC293" s="39"/>
      <c r="AD293" s="39"/>
      <c r="AE293" s="39"/>
      <c r="AT293" s="18" t="s">
        <v>146</v>
      </c>
      <c r="AU293" s="18" t="s">
        <v>83</v>
      </c>
    </row>
    <row r="294" s="13" customFormat="1">
      <c r="A294" s="13"/>
      <c r="B294" s="236"/>
      <c r="C294" s="237"/>
      <c r="D294" s="232" t="s">
        <v>148</v>
      </c>
      <c r="E294" s="238" t="s">
        <v>19</v>
      </c>
      <c r="F294" s="239" t="s">
        <v>382</v>
      </c>
      <c r="G294" s="237"/>
      <c r="H294" s="240">
        <v>775</v>
      </c>
      <c r="I294" s="241"/>
      <c r="J294" s="237"/>
      <c r="K294" s="237"/>
      <c r="L294" s="242"/>
      <c r="M294" s="243"/>
      <c r="N294" s="244"/>
      <c r="O294" s="244"/>
      <c r="P294" s="244"/>
      <c r="Q294" s="244"/>
      <c r="R294" s="244"/>
      <c r="S294" s="244"/>
      <c r="T294" s="245"/>
      <c r="U294" s="13"/>
      <c r="V294" s="13"/>
      <c r="W294" s="13"/>
      <c r="X294" s="13"/>
      <c r="Y294" s="13"/>
      <c r="Z294" s="13"/>
      <c r="AA294" s="13"/>
      <c r="AB294" s="13"/>
      <c r="AC294" s="13"/>
      <c r="AD294" s="13"/>
      <c r="AE294" s="13"/>
      <c r="AT294" s="246" t="s">
        <v>148</v>
      </c>
      <c r="AU294" s="246" t="s">
        <v>83</v>
      </c>
      <c r="AV294" s="13" t="s">
        <v>83</v>
      </c>
      <c r="AW294" s="13" t="s">
        <v>35</v>
      </c>
      <c r="AX294" s="13" t="s">
        <v>73</v>
      </c>
      <c r="AY294" s="246" t="s">
        <v>137</v>
      </c>
    </row>
    <row r="295" s="14" customFormat="1">
      <c r="A295" s="14"/>
      <c r="B295" s="247"/>
      <c r="C295" s="248"/>
      <c r="D295" s="232" t="s">
        <v>148</v>
      </c>
      <c r="E295" s="249" t="s">
        <v>19</v>
      </c>
      <c r="F295" s="250" t="s">
        <v>150</v>
      </c>
      <c r="G295" s="248"/>
      <c r="H295" s="251">
        <v>775</v>
      </c>
      <c r="I295" s="252"/>
      <c r="J295" s="248"/>
      <c r="K295" s="248"/>
      <c r="L295" s="253"/>
      <c r="M295" s="254"/>
      <c r="N295" s="255"/>
      <c r="O295" s="255"/>
      <c r="P295" s="255"/>
      <c r="Q295" s="255"/>
      <c r="R295" s="255"/>
      <c r="S295" s="255"/>
      <c r="T295" s="256"/>
      <c r="U295" s="14"/>
      <c r="V295" s="14"/>
      <c r="W295" s="14"/>
      <c r="X295" s="14"/>
      <c r="Y295" s="14"/>
      <c r="Z295" s="14"/>
      <c r="AA295" s="14"/>
      <c r="AB295" s="14"/>
      <c r="AC295" s="14"/>
      <c r="AD295" s="14"/>
      <c r="AE295" s="14"/>
      <c r="AT295" s="257" t="s">
        <v>148</v>
      </c>
      <c r="AU295" s="257" t="s">
        <v>83</v>
      </c>
      <c r="AV295" s="14" t="s">
        <v>144</v>
      </c>
      <c r="AW295" s="14" t="s">
        <v>35</v>
      </c>
      <c r="AX295" s="14" t="s">
        <v>81</v>
      </c>
      <c r="AY295" s="257" t="s">
        <v>137</v>
      </c>
    </row>
    <row r="296" s="2" customFormat="1" ht="24" customHeight="1">
      <c r="A296" s="39"/>
      <c r="B296" s="40"/>
      <c r="C296" s="219" t="s">
        <v>431</v>
      </c>
      <c r="D296" s="219" t="s">
        <v>139</v>
      </c>
      <c r="E296" s="220" t="s">
        <v>432</v>
      </c>
      <c r="F296" s="221" t="s">
        <v>433</v>
      </c>
      <c r="G296" s="222" t="s">
        <v>163</v>
      </c>
      <c r="H296" s="223">
        <v>775</v>
      </c>
      <c r="I296" s="224"/>
      <c r="J296" s="225">
        <f>ROUND(I296*H296,2)</f>
        <v>0</v>
      </c>
      <c r="K296" s="221" t="s">
        <v>19</v>
      </c>
      <c r="L296" s="45"/>
      <c r="M296" s="226" t="s">
        <v>19</v>
      </c>
      <c r="N296" s="227" t="s">
        <v>44</v>
      </c>
      <c r="O296" s="85"/>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144</v>
      </c>
      <c r="AT296" s="230" t="s">
        <v>139</v>
      </c>
      <c r="AU296" s="230" t="s">
        <v>83</v>
      </c>
      <c r="AY296" s="18" t="s">
        <v>137</v>
      </c>
      <c r="BE296" s="231">
        <f>IF(N296="základní",J296,0)</f>
        <v>0</v>
      </c>
      <c r="BF296" s="231">
        <f>IF(N296="snížená",J296,0)</f>
        <v>0</v>
      </c>
      <c r="BG296" s="231">
        <f>IF(N296="zákl. přenesená",J296,0)</f>
        <v>0</v>
      </c>
      <c r="BH296" s="231">
        <f>IF(N296="sníž. přenesená",J296,0)</f>
        <v>0</v>
      </c>
      <c r="BI296" s="231">
        <f>IF(N296="nulová",J296,0)</f>
        <v>0</v>
      </c>
      <c r="BJ296" s="18" t="s">
        <v>81</v>
      </c>
      <c r="BK296" s="231">
        <f>ROUND(I296*H296,2)</f>
        <v>0</v>
      </c>
      <c r="BL296" s="18" t="s">
        <v>144</v>
      </c>
      <c r="BM296" s="230" t="s">
        <v>434</v>
      </c>
    </row>
    <row r="297" s="2" customFormat="1">
      <c r="A297" s="39"/>
      <c r="B297" s="40"/>
      <c r="C297" s="41"/>
      <c r="D297" s="232" t="s">
        <v>146</v>
      </c>
      <c r="E297" s="41"/>
      <c r="F297" s="233" t="s">
        <v>435</v>
      </c>
      <c r="G297" s="41"/>
      <c r="H297" s="41"/>
      <c r="I297" s="137"/>
      <c r="J297" s="41"/>
      <c r="K297" s="41"/>
      <c r="L297" s="45"/>
      <c r="M297" s="234"/>
      <c r="N297" s="235"/>
      <c r="O297" s="85"/>
      <c r="P297" s="85"/>
      <c r="Q297" s="85"/>
      <c r="R297" s="85"/>
      <c r="S297" s="85"/>
      <c r="T297" s="86"/>
      <c r="U297" s="39"/>
      <c r="V297" s="39"/>
      <c r="W297" s="39"/>
      <c r="X297" s="39"/>
      <c r="Y297" s="39"/>
      <c r="Z297" s="39"/>
      <c r="AA297" s="39"/>
      <c r="AB297" s="39"/>
      <c r="AC297" s="39"/>
      <c r="AD297" s="39"/>
      <c r="AE297" s="39"/>
      <c r="AT297" s="18" t="s">
        <v>146</v>
      </c>
      <c r="AU297" s="18" t="s">
        <v>83</v>
      </c>
    </row>
    <row r="298" s="13" customFormat="1">
      <c r="A298" s="13"/>
      <c r="B298" s="236"/>
      <c r="C298" s="237"/>
      <c r="D298" s="232" t="s">
        <v>148</v>
      </c>
      <c r="E298" s="238" t="s">
        <v>19</v>
      </c>
      <c r="F298" s="239" t="s">
        <v>382</v>
      </c>
      <c r="G298" s="237"/>
      <c r="H298" s="240">
        <v>775</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148</v>
      </c>
      <c r="AU298" s="246" t="s">
        <v>83</v>
      </c>
      <c r="AV298" s="13" t="s">
        <v>83</v>
      </c>
      <c r="AW298" s="13" t="s">
        <v>35</v>
      </c>
      <c r="AX298" s="13" t="s">
        <v>73</v>
      </c>
      <c r="AY298" s="246" t="s">
        <v>137</v>
      </c>
    </row>
    <row r="299" s="14" customFormat="1">
      <c r="A299" s="14"/>
      <c r="B299" s="247"/>
      <c r="C299" s="248"/>
      <c r="D299" s="232" t="s">
        <v>148</v>
      </c>
      <c r="E299" s="249" t="s">
        <v>19</v>
      </c>
      <c r="F299" s="250" t="s">
        <v>150</v>
      </c>
      <c r="G299" s="248"/>
      <c r="H299" s="251">
        <v>775</v>
      </c>
      <c r="I299" s="252"/>
      <c r="J299" s="248"/>
      <c r="K299" s="248"/>
      <c r="L299" s="253"/>
      <c r="M299" s="254"/>
      <c r="N299" s="255"/>
      <c r="O299" s="255"/>
      <c r="P299" s="255"/>
      <c r="Q299" s="255"/>
      <c r="R299" s="255"/>
      <c r="S299" s="255"/>
      <c r="T299" s="256"/>
      <c r="U299" s="14"/>
      <c r="V299" s="14"/>
      <c r="W299" s="14"/>
      <c r="X299" s="14"/>
      <c r="Y299" s="14"/>
      <c r="Z299" s="14"/>
      <c r="AA299" s="14"/>
      <c r="AB299" s="14"/>
      <c r="AC299" s="14"/>
      <c r="AD299" s="14"/>
      <c r="AE299" s="14"/>
      <c r="AT299" s="257" t="s">
        <v>148</v>
      </c>
      <c r="AU299" s="257" t="s">
        <v>83</v>
      </c>
      <c r="AV299" s="14" t="s">
        <v>144</v>
      </c>
      <c r="AW299" s="14" t="s">
        <v>35</v>
      </c>
      <c r="AX299" s="14" t="s">
        <v>81</v>
      </c>
      <c r="AY299" s="257" t="s">
        <v>137</v>
      </c>
    </row>
    <row r="300" s="2" customFormat="1" ht="36" customHeight="1">
      <c r="A300" s="39"/>
      <c r="B300" s="40"/>
      <c r="C300" s="219" t="s">
        <v>436</v>
      </c>
      <c r="D300" s="219" t="s">
        <v>139</v>
      </c>
      <c r="E300" s="220" t="s">
        <v>437</v>
      </c>
      <c r="F300" s="221" t="s">
        <v>438</v>
      </c>
      <c r="G300" s="222" t="s">
        <v>163</v>
      </c>
      <c r="H300" s="223">
        <v>22</v>
      </c>
      <c r="I300" s="224"/>
      <c r="J300" s="225">
        <f>ROUND(I300*H300,2)</f>
        <v>0</v>
      </c>
      <c r="K300" s="221" t="s">
        <v>143</v>
      </c>
      <c r="L300" s="45"/>
      <c r="M300" s="226" t="s">
        <v>19</v>
      </c>
      <c r="N300" s="227" t="s">
        <v>44</v>
      </c>
      <c r="O300" s="85"/>
      <c r="P300" s="228">
        <f>O300*H300</f>
        <v>0</v>
      </c>
      <c r="Q300" s="228">
        <v>0.084250000000000005</v>
      </c>
      <c r="R300" s="228">
        <f>Q300*H300</f>
        <v>1.8535000000000002</v>
      </c>
      <c r="S300" s="228">
        <v>0</v>
      </c>
      <c r="T300" s="229">
        <f>S300*H300</f>
        <v>0</v>
      </c>
      <c r="U300" s="39"/>
      <c r="V300" s="39"/>
      <c r="W300" s="39"/>
      <c r="X300" s="39"/>
      <c r="Y300" s="39"/>
      <c r="Z300" s="39"/>
      <c r="AA300" s="39"/>
      <c r="AB300" s="39"/>
      <c r="AC300" s="39"/>
      <c r="AD300" s="39"/>
      <c r="AE300" s="39"/>
      <c r="AR300" s="230" t="s">
        <v>144</v>
      </c>
      <c r="AT300" s="230" t="s">
        <v>139</v>
      </c>
      <c r="AU300" s="230" t="s">
        <v>83</v>
      </c>
      <c r="AY300" s="18" t="s">
        <v>137</v>
      </c>
      <c r="BE300" s="231">
        <f>IF(N300="základní",J300,0)</f>
        <v>0</v>
      </c>
      <c r="BF300" s="231">
        <f>IF(N300="snížená",J300,0)</f>
        <v>0</v>
      </c>
      <c r="BG300" s="231">
        <f>IF(N300="zákl. přenesená",J300,0)</f>
        <v>0</v>
      </c>
      <c r="BH300" s="231">
        <f>IF(N300="sníž. přenesená",J300,0)</f>
        <v>0</v>
      </c>
      <c r="BI300" s="231">
        <f>IF(N300="nulová",J300,0)</f>
        <v>0</v>
      </c>
      <c r="BJ300" s="18" t="s">
        <v>81</v>
      </c>
      <c r="BK300" s="231">
        <f>ROUND(I300*H300,2)</f>
        <v>0</v>
      </c>
      <c r="BL300" s="18" t="s">
        <v>144</v>
      </c>
      <c r="BM300" s="230" t="s">
        <v>439</v>
      </c>
    </row>
    <row r="301" s="2" customFormat="1">
      <c r="A301" s="39"/>
      <c r="B301" s="40"/>
      <c r="C301" s="41"/>
      <c r="D301" s="232" t="s">
        <v>146</v>
      </c>
      <c r="E301" s="41"/>
      <c r="F301" s="233" t="s">
        <v>440</v>
      </c>
      <c r="G301" s="41"/>
      <c r="H301" s="41"/>
      <c r="I301" s="137"/>
      <c r="J301" s="41"/>
      <c r="K301" s="41"/>
      <c r="L301" s="45"/>
      <c r="M301" s="234"/>
      <c r="N301" s="235"/>
      <c r="O301" s="85"/>
      <c r="P301" s="85"/>
      <c r="Q301" s="85"/>
      <c r="R301" s="85"/>
      <c r="S301" s="85"/>
      <c r="T301" s="86"/>
      <c r="U301" s="39"/>
      <c r="V301" s="39"/>
      <c r="W301" s="39"/>
      <c r="X301" s="39"/>
      <c r="Y301" s="39"/>
      <c r="Z301" s="39"/>
      <c r="AA301" s="39"/>
      <c r="AB301" s="39"/>
      <c r="AC301" s="39"/>
      <c r="AD301" s="39"/>
      <c r="AE301" s="39"/>
      <c r="AT301" s="18" t="s">
        <v>146</v>
      </c>
      <c r="AU301" s="18" t="s">
        <v>83</v>
      </c>
    </row>
    <row r="302" s="13" customFormat="1">
      <c r="A302" s="13"/>
      <c r="B302" s="236"/>
      <c r="C302" s="237"/>
      <c r="D302" s="232" t="s">
        <v>148</v>
      </c>
      <c r="E302" s="238" t="s">
        <v>19</v>
      </c>
      <c r="F302" s="239" t="s">
        <v>441</v>
      </c>
      <c r="G302" s="237"/>
      <c r="H302" s="240">
        <v>22</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148</v>
      </c>
      <c r="AU302" s="246" t="s">
        <v>83</v>
      </c>
      <c r="AV302" s="13" t="s">
        <v>83</v>
      </c>
      <c r="AW302" s="13" t="s">
        <v>35</v>
      </c>
      <c r="AX302" s="13" t="s">
        <v>73</v>
      </c>
      <c r="AY302" s="246" t="s">
        <v>137</v>
      </c>
    </row>
    <row r="303" s="14" customFormat="1">
      <c r="A303" s="14"/>
      <c r="B303" s="247"/>
      <c r="C303" s="248"/>
      <c r="D303" s="232" t="s">
        <v>148</v>
      </c>
      <c r="E303" s="249" t="s">
        <v>19</v>
      </c>
      <c r="F303" s="250" t="s">
        <v>150</v>
      </c>
      <c r="G303" s="248"/>
      <c r="H303" s="251">
        <v>22</v>
      </c>
      <c r="I303" s="252"/>
      <c r="J303" s="248"/>
      <c r="K303" s="248"/>
      <c r="L303" s="253"/>
      <c r="M303" s="254"/>
      <c r="N303" s="255"/>
      <c r="O303" s="255"/>
      <c r="P303" s="255"/>
      <c r="Q303" s="255"/>
      <c r="R303" s="255"/>
      <c r="S303" s="255"/>
      <c r="T303" s="256"/>
      <c r="U303" s="14"/>
      <c r="V303" s="14"/>
      <c r="W303" s="14"/>
      <c r="X303" s="14"/>
      <c r="Y303" s="14"/>
      <c r="Z303" s="14"/>
      <c r="AA303" s="14"/>
      <c r="AB303" s="14"/>
      <c r="AC303" s="14"/>
      <c r="AD303" s="14"/>
      <c r="AE303" s="14"/>
      <c r="AT303" s="257" t="s">
        <v>148</v>
      </c>
      <c r="AU303" s="257" t="s">
        <v>83</v>
      </c>
      <c r="AV303" s="14" t="s">
        <v>144</v>
      </c>
      <c r="AW303" s="14" t="s">
        <v>35</v>
      </c>
      <c r="AX303" s="14" t="s">
        <v>81</v>
      </c>
      <c r="AY303" s="257" t="s">
        <v>137</v>
      </c>
    </row>
    <row r="304" s="2" customFormat="1" ht="16.5" customHeight="1">
      <c r="A304" s="39"/>
      <c r="B304" s="40"/>
      <c r="C304" s="258" t="s">
        <v>442</v>
      </c>
      <c r="D304" s="258" t="s">
        <v>275</v>
      </c>
      <c r="E304" s="259" t="s">
        <v>443</v>
      </c>
      <c r="F304" s="260" t="s">
        <v>444</v>
      </c>
      <c r="G304" s="261" t="s">
        <v>163</v>
      </c>
      <c r="H304" s="262">
        <v>22.440000000000001</v>
      </c>
      <c r="I304" s="263"/>
      <c r="J304" s="264">
        <f>ROUND(I304*H304,2)</f>
        <v>0</v>
      </c>
      <c r="K304" s="260" t="s">
        <v>143</v>
      </c>
      <c r="L304" s="265"/>
      <c r="M304" s="266" t="s">
        <v>19</v>
      </c>
      <c r="N304" s="267" t="s">
        <v>44</v>
      </c>
      <c r="O304" s="85"/>
      <c r="P304" s="228">
        <f>O304*H304</f>
        <v>0</v>
      </c>
      <c r="Q304" s="228">
        <v>0.14000000000000001</v>
      </c>
      <c r="R304" s="228">
        <f>Q304*H304</f>
        <v>3.1416000000000004</v>
      </c>
      <c r="S304" s="228">
        <v>0</v>
      </c>
      <c r="T304" s="229">
        <f>S304*H304</f>
        <v>0</v>
      </c>
      <c r="U304" s="39"/>
      <c r="V304" s="39"/>
      <c r="W304" s="39"/>
      <c r="X304" s="39"/>
      <c r="Y304" s="39"/>
      <c r="Z304" s="39"/>
      <c r="AA304" s="39"/>
      <c r="AB304" s="39"/>
      <c r="AC304" s="39"/>
      <c r="AD304" s="39"/>
      <c r="AE304" s="39"/>
      <c r="AR304" s="230" t="s">
        <v>181</v>
      </c>
      <c r="AT304" s="230" t="s">
        <v>275</v>
      </c>
      <c r="AU304" s="230" t="s">
        <v>83</v>
      </c>
      <c r="AY304" s="18" t="s">
        <v>137</v>
      </c>
      <c r="BE304" s="231">
        <f>IF(N304="základní",J304,0)</f>
        <v>0</v>
      </c>
      <c r="BF304" s="231">
        <f>IF(N304="snížená",J304,0)</f>
        <v>0</v>
      </c>
      <c r="BG304" s="231">
        <f>IF(N304="zákl. přenesená",J304,0)</f>
        <v>0</v>
      </c>
      <c r="BH304" s="231">
        <f>IF(N304="sníž. přenesená",J304,0)</f>
        <v>0</v>
      </c>
      <c r="BI304" s="231">
        <f>IF(N304="nulová",J304,0)</f>
        <v>0</v>
      </c>
      <c r="BJ304" s="18" t="s">
        <v>81</v>
      </c>
      <c r="BK304" s="231">
        <f>ROUND(I304*H304,2)</f>
        <v>0</v>
      </c>
      <c r="BL304" s="18" t="s">
        <v>144</v>
      </c>
      <c r="BM304" s="230" t="s">
        <v>445</v>
      </c>
    </row>
    <row r="305" s="13" customFormat="1">
      <c r="A305" s="13"/>
      <c r="B305" s="236"/>
      <c r="C305" s="237"/>
      <c r="D305" s="232" t="s">
        <v>148</v>
      </c>
      <c r="E305" s="238" t="s">
        <v>19</v>
      </c>
      <c r="F305" s="239" t="s">
        <v>446</v>
      </c>
      <c r="G305" s="237"/>
      <c r="H305" s="240">
        <v>22.440000000000001</v>
      </c>
      <c r="I305" s="241"/>
      <c r="J305" s="237"/>
      <c r="K305" s="237"/>
      <c r="L305" s="242"/>
      <c r="M305" s="243"/>
      <c r="N305" s="244"/>
      <c r="O305" s="244"/>
      <c r="P305" s="244"/>
      <c r="Q305" s="244"/>
      <c r="R305" s="244"/>
      <c r="S305" s="244"/>
      <c r="T305" s="245"/>
      <c r="U305" s="13"/>
      <c r="V305" s="13"/>
      <c r="W305" s="13"/>
      <c r="X305" s="13"/>
      <c r="Y305" s="13"/>
      <c r="Z305" s="13"/>
      <c r="AA305" s="13"/>
      <c r="AB305" s="13"/>
      <c r="AC305" s="13"/>
      <c r="AD305" s="13"/>
      <c r="AE305" s="13"/>
      <c r="AT305" s="246" t="s">
        <v>148</v>
      </c>
      <c r="AU305" s="246" t="s">
        <v>83</v>
      </c>
      <c r="AV305" s="13" t="s">
        <v>83</v>
      </c>
      <c r="AW305" s="13" t="s">
        <v>35</v>
      </c>
      <c r="AX305" s="13" t="s">
        <v>73</v>
      </c>
      <c r="AY305" s="246" t="s">
        <v>137</v>
      </c>
    </row>
    <row r="306" s="14" customFormat="1">
      <c r="A306" s="14"/>
      <c r="B306" s="247"/>
      <c r="C306" s="248"/>
      <c r="D306" s="232" t="s">
        <v>148</v>
      </c>
      <c r="E306" s="249" t="s">
        <v>19</v>
      </c>
      <c r="F306" s="250" t="s">
        <v>150</v>
      </c>
      <c r="G306" s="248"/>
      <c r="H306" s="251">
        <v>22.440000000000001</v>
      </c>
      <c r="I306" s="252"/>
      <c r="J306" s="248"/>
      <c r="K306" s="248"/>
      <c r="L306" s="253"/>
      <c r="M306" s="254"/>
      <c r="N306" s="255"/>
      <c r="O306" s="255"/>
      <c r="P306" s="255"/>
      <c r="Q306" s="255"/>
      <c r="R306" s="255"/>
      <c r="S306" s="255"/>
      <c r="T306" s="256"/>
      <c r="U306" s="14"/>
      <c r="V306" s="14"/>
      <c r="W306" s="14"/>
      <c r="X306" s="14"/>
      <c r="Y306" s="14"/>
      <c r="Z306" s="14"/>
      <c r="AA306" s="14"/>
      <c r="AB306" s="14"/>
      <c r="AC306" s="14"/>
      <c r="AD306" s="14"/>
      <c r="AE306" s="14"/>
      <c r="AT306" s="257" t="s">
        <v>148</v>
      </c>
      <c r="AU306" s="257" t="s">
        <v>83</v>
      </c>
      <c r="AV306" s="14" t="s">
        <v>144</v>
      </c>
      <c r="AW306" s="14" t="s">
        <v>35</v>
      </c>
      <c r="AX306" s="14" t="s">
        <v>81</v>
      </c>
      <c r="AY306" s="257" t="s">
        <v>137</v>
      </c>
    </row>
    <row r="307" s="2" customFormat="1" ht="36" customHeight="1">
      <c r="A307" s="39"/>
      <c r="B307" s="40"/>
      <c r="C307" s="219" t="s">
        <v>447</v>
      </c>
      <c r="D307" s="219" t="s">
        <v>139</v>
      </c>
      <c r="E307" s="220" t="s">
        <v>448</v>
      </c>
      <c r="F307" s="221" t="s">
        <v>449</v>
      </c>
      <c r="G307" s="222" t="s">
        <v>163</v>
      </c>
      <c r="H307" s="223">
        <v>109</v>
      </c>
      <c r="I307" s="224"/>
      <c r="J307" s="225">
        <f>ROUND(I307*H307,2)</f>
        <v>0</v>
      </c>
      <c r="K307" s="221" t="s">
        <v>143</v>
      </c>
      <c r="L307" s="45"/>
      <c r="M307" s="226" t="s">
        <v>19</v>
      </c>
      <c r="N307" s="227" t="s">
        <v>44</v>
      </c>
      <c r="O307" s="85"/>
      <c r="P307" s="228">
        <f>O307*H307</f>
        <v>0</v>
      </c>
      <c r="Q307" s="228">
        <v>0.084250000000000005</v>
      </c>
      <c r="R307" s="228">
        <f>Q307*H307</f>
        <v>9.183250000000001</v>
      </c>
      <c r="S307" s="228">
        <v>0</v>
      </c>
      <c r="T307" s="229">
        <f>S307*H307</f>
        <v>0</v>
      </c>
      <c r="U307" s="39"/>
      <c r="V307" s="39"/>
      <c r="W307" s="39"/>
      <c r="X307" s="39"/>
      <c r="Y307" s="39"/>
      <c r="Z307" s="39"/>
      <c r="AA307" s="39"/>
      <c r="AB307" s="39"/>
      <c r="AC307" s="39"/>
      <c r="AD307" s="39"/>
      <c r="AE307" s="39"/>
      <c r="AR307" s="230" t="s">
        <v>144</v>
      </c>
      <c r="AT307" s="230" t="s">
        <v>139</v>
      </c>
      <c r="AU307" s="230" t="s">
        <v>83</v>
      </c>
      <c r="AY307" s="18" t="s">
        <v>137</v>
      </c>
      <c r="BE307" s="231">
        <f>IF(N307="základní",J307,0)</f>
        <v>0</v>
      </c>
      <c r="BF307" s="231">
        <f>IF(N307="snížená",J307,0)</f>
        <v>0</v>
      </c>
      <c r="BG307" s="231">
        <f>IF(N307="zákl. přenesená",J307,0)</f>
        <v>0</v>
      </c>
      <c r="BH307" s="231">
        <f>IF(N307="sníž. přenesená",J307,0)</f>
        <v>0</v>
      </c>
      <c r="BI307" s="231">
        <f>IF(N307="nulová",J307,0)</f>
        <v>0</v>
      </c>
      <c r="BJ307" s="18" t="s">
        <v>81</v>
      </c>
      <c r="BK307" s="231">
        <f>ROUND(I307*H307,2)</f>
        <v>0</v>
      </c>
      <c r="BL307" s="18" t="s">
        <v>144</v>
      </c>
      <c r="BM307" s="230" t="s">
        <v>450</v>
      </c>
    </row>
    <row r="308" s="2" customFormat="1">
      <c r="A308" s="39"/>
      <c r="B308" s="40"/>
      <c r="C308" s="41"/>
      <c r="D308" s="232" t="s">
        <v>146</v>
      </c>
      <c r="E308" s="41"/>
      <c r="F308" s="233" t="s">
        <v>440</v>
      </c>
      <c r="G308" s="41"/>
      <c r="H308" s="41"/>
      <c r="I308" s="137"/>
      <c r="J308" s="41"/>
      <c r="K308" s="41"/>
      <c r="L308" s="45"/>
      <c r="M308" s="234"/>
      <c r="N308" s="235"/>
      <c r="O308" s="85"/>
      <c r="P308" s="85"/>
      <c r="Q308" s="85"/>
      <c r="R308" s="85"/>
      <c r="S308" s="85"/>
      <c r="T308" s="86"/>
      <c r="U308" s="39"/>
      <c r="V308" s="39"/>
      <c r="W308" s="39"/>
      <c r="X308" s="39"/>
      <c r="Y308" s="39"/>
      <c r="Z308" s="39"/>
      <c r="AA308" s="39"/>
      <c r="AB308" s="39"/>
      <c r="AC308" s="39"/>
      <c r="AD308" s="39"/>
      <c r="AE308" s="39"/>
      <c r="AT308" s="18" t="s">
        <v>146</v>
      </c>
      <c r="AU308" s="18" t="s">
        <v>83</v>
      </c>
    </row>
    <row r="309" s="13" customFormat="1">
      <c r="A309" s="13"/>
      <c r="B309" s="236"/>
      <c r="C309" s="237"/>
      <c r="D309" s="232" t="s">
        <v>148</v>
      </c>
      <c r="E309" s="238" t="s">
        <v>19</v>
      </c>
      <c r="F309" s="239" t="s">
        <v>372</v>
      </c>
      <c r="G309" s="237"/>
      <c r="H309" s="240">
        <v>109</v>
      </c>
      <c r="I309" s="241"/>
      <c r="J309" s="237"/>
      <c r="K309" s="237"/>
      <c r="L309" s="242"/>
      <c r="M309" s="243"/>
      <c r="N309" s="244"/>
      <c r="O309" s="244"/>
      <c r="P309" s="244"/>
      <c r="Q309" s="244"/>
      <c r="R309" s="244"/>
      <c r="S309" s="244"/>
      <c r="T309" s="245"/>
      <c r="U309" s="13"/>
      <c r="V309" s="13"/>
      <c r="W309" s="13"/>
      <c r="X309" s="13"/>
      <c r="Y309" s="13"/>
      <c r="Z309" s="13"/>
      <c r="AA309" s="13"/>
      <c r="AB309" s="13"/>
      <c r="AC309" s="13"/>
      <c r="AD309" s="13"/>
      <c r="AE309" s="13"/>
      <c r="AT309" s="246" t="s">
        <v>148</v>
      </c>
      <c r="AU309" s="246" t="s">
        <v>83</v>
      </c>
      <c r="AV309" s="13" t="s">
        <v>83</v>
      </c>
      <c r="AW309" s="13" t="s">
        <v>35</v>
      </c>
      <c r="AX309" s="13" t="s">
        <v>73</v>
      </c>
      <c r="AY309" s="246" t="s">
        <v>137</v>
      </c>
    </row>
    <row r="310" s="14" customFormat="1">
      <c r="A310" s="14"/>
      <c r="B310" s="247"/>
      <c r="C310" s="248"/>
      <c r="D310" s="232" t="s">
        <v>148</v>
      </c>
      <c r="E310" s="249" t="s">
        <v>19</v>
      </c>
      <c r="F310" s="250" t="s">
        <v>150</v>
      </c>
      <c r="G310" s="248"/>
      <c r="H310" s="251">
        <v>109</v>
      </c>
      <c r="I310" s="252"/>
      <c r="J310" s="248"/>
      <c r="K310" s="248"/>
      <c r="L310" s="253"/>
      <c r="M310" s="254"/>
      <c r="N310" s="255"/>
      <c r="O310" s="255"/>
      <c r="P310" s="255"/>
      <c r="Q310" s="255"/>
      <c r="R310" s="255"/>
      <c r="S310" s="255"/>
      <c r="T310" s="256"/>
      <c r="U310" s="14"/>
      <c r="V310" s="14"/>
      <c r="W310" s="14"/>
      <c r="X310" s="14"/>
      <c r="Y310" s="14"/>
      <c r="Z310" s="14"/>
      <c r="AA310" s="14"/>
      <c r="AB310" s="14"/>
      <c r="AC310" s="14"/>
      <c r="AD310" s="14"/>
      <c r="AE310" s="14"/>
      <c r="AT310" s="257" t="s">
        <v>148</v>
      </c>
      <c r="AU310" s="257" t="s">
        <v>83</v>
      </c>
      <c r="AV310" s="14" t="s">
        <v>144</v>
      </c>
      <c r="AW310" s="14" t="s">
        <v>35</v>
      </c>
      <c r="AX310" s="14" t="s">
        <v>81</v>
      </c>
      <c r="AY310" s="257" t="s">
        <v>137</v>
      </c>
    </row>
    <row r="311" s="2" customFormat="1" ht="16.5" customHeight="1">
      <c r="A311" s="39"/>
      <c r="B311" s="40"/>
      <c r="C311" s="258" t="s">
        <v>451</v>
      </c>
      <c r="D311" s="258" t="s">
        <v>275</v>
      </c>
      <c r="E311" s="259" t="s">
        <v>452</v>
      </c>
      <c r="F311" s="260" t="s">
        <v>453</v>
      </c>
      <c r="G311" s="261" t="s">
        <v>163</v>
      </c>
      <c r="H311" s="262">
        <v>111.18000000000001</v>
      </c>
      <c r="I311" s="263"/>
      <c r="J311" s="264">
        <f>ROUND(I311*H311,2)</f>
        <v>0</v>
      </c>
      <c r="K311" s="260" t="s">
        <v>143</v>
      </c>
      <c r="L311" s="265"/>
      <c r="M311" s="266" t="s">
        <v>19</v>
      </c>
      <c r="N311" s="267" t="s">
        <v>44</v>
      </c>
      <c r="O311" s="85"/>
      <c r="P311" s="228">
        <f>O311*H311</f>
        <v>0</v>
      </c>
      <c r="Q311" s="228">
        <v>0.14000000000000001</v>
      </c>
      <c r="R311" s="228">
        <f>Q311*H311</f>
        <v>15.565200000000003</v>
      </c>
      <c r="S311" s="228">
        <v>0</v>
      </c>
      <c r="T311" s="229">
        <f>S311*H311</f>
        <v>0</v>
      </c>
      <c r="U311" s="39"/>
      <c r="V311" s="39"/>
      <c r="W311" s="39"/>
      <c r="X311" s="39"/>
      <c r="Y311" s="39"/>
      <c r="Z311" s="39"/>
      <c r="AA311" s="39"/>
      <c r="AB311" s="39"/>
      <c r="AC311" s="39"/>
      <c r="AD311" s="39"/>
      <c r="AE311" s="39"/>
      <c r="AR311" s="230" t="s">
        <v>181</v>
      </c>
      <c r="AT311" s="230" t="s">
        <v>275</v>
      </c>
      <c r="AU311" s="230" t="s">
        <v>83</v>
      </c>
      <c r="AY311" s="18" t="s">
        <v>137</v>
      </c>
      <c r="BE311" s="231">
        <f>IF(N311="základní",J311,0)</f>
        <v>0</v>
      </c>
      <c r="BF311" s="231">
        <f>IF(N311="snížená",J311,0)</f>
        <v>0</v>
      </c>
      <c r="BG311" s="231">
        <f>IF(N311="zákl. přenesená",J311,0)</f>
        <v>0</v>
      </c>
      <c r="BH311" s="231">
        <f>IF(N311="sníž. přenesená",J311,0)</f>
        <v>0</v>
      </c>
      <c r="BI311" s="231">
        <f>IF(N311="nulová",J311,0)</f>
        <v>0</v>
      </c>
      <c r="BJ311" s="18" t="s">
        <v>81</v>
      </c>
      <c r="BK311" s="231">
        <f>ROUND(I311*H311,2)</f>
        <v>0</v>
      </c>
      <c r="BL311" s="18" t="s">
        <v>144</v>
      </c>
      <c r="BM311" s="230" t="s">
        <v>454</v>
      </c>
    </row>
    <row r="312" s="13" customFormat="1">
      <c r="A312" s="13"/>
      <c r="B312" s="236"/>
      <c r="C312" s="237"/>
      <c r="D312" s="232" t="s">
        <v>148</v>
      </c>
      <c r="E312" s="238" t="s">
        <v>19</v>
      </c>
      <c r="F312" s="239" t="s">
        <v>455</v>
      </c>
      <c r="G312" s="237"/>
      <c r="H312" s="240">
        <v>111.18000000000001</v>
      </c>
      <c r="I312" s="241"/>
      <c r="J312" s="237"/>
      <c r="K312" s="237"/>
      <c r="L312" s="242"/>
      <c r="M312" s="243"/>
      <c r="N312" s="244"/>
      <c r="O312" s="244"/>
      <c r="P312" s="244"/>
      <c r="Q312" s="244"/>
      <c r="R312" s="244"/>
      <c r="S312" s="244"/>
      <c r="T312" s="245"/>
      <c r="U312" s="13"/>
      <c r="V312" s="13"/>
      <c r="W312" s="13"/>
      <c r="X312" s="13"/>
      <c r="Y312" s="13"/>
      <c r="Z312" s="13"/>
      <c r="AA312" s="13"/>
      <c r="AB312" s="13"/>
      <c r="AC312" s="13"/>
      <c r="AD312" s="13"/>
      <c r="AE312" s="13"/>
      <c r="AT312" s="246" t="s">
        <v>148</v>
      </c>
      <c r="AU312" s="246" t="s">
        <v>83</v>
      </c>
      <c r="AV312" s="13" t="s">
        <v>83</v>
      </c>
      <c r="AW312" s="13" t="s">
        <v>35</v>
      </c>
      <c r="AX312" s="13" t="s">
        <v>73</v>
      </c>
      <c r="AY312" s="246" t="s">
        <v>137</v>
      </c>
    </row>
    <row r="313" s="14" customFormat="1">
      <c r="A313" s="14"/>
      <c r="B313" s="247"/>
      <c r="C313" s="248"/>
      <c r="D313" s="232" t="s">
        <v>148</v>
      </c>
      <c r="E313" s="249" t="s">
        <v>19</v>
      </c>
      <c r="F313" s="250" t="s">
        <v>150</v>
      </c>
      <c r="G313" s="248"/>
      <c r="H313" s="251">
        <v>111.18000000000001</v>
      </c>
      <c r="I313" s="252"/>
      <c r="J313" s="248"/>
      <c r="K313" s="248"/>
      <c r="L313" s="253"/>
      <c r="M313" s="254"/>
      <c r="N313" s="255"/>
      <c r="O313" s="255"/>
      <c r="P313" s="255"/>
      <c r="Q313" s="255"/>
      <c r="R313" s="255"/>
      <c r="S313" s="255"/>
      <c r="T313" s="256"/>
      <c r="U313" s="14"/>
      <c r="V313" s="14"/>
      <c r="W313" s="14"/>
      <c r="X313" s="14"/>
      <c r="Y313" s="14"/>
      <c r="Z313" s="14"/>
      <c r="AA313" s="14"/>
      <c r="AB313" s="14"/>
      <c r="AC313" s="14"/>
      <c r="AD313" s="14"/>
      <c r="AE313" s="14"/>
      <c r="AT313" s="257" t="s">
        <v>148</v>
      </c>
      <c r="AU313" s="257" t="s">
        <v>83</v>
      </c>
      <c r="AV313" s="14" t="s">
        <v>144</v>
      </c>
      <c r="AW313" s="14" t="s">
        <v>35</v>
      </c>
      <c r="AX313" s="14" t="s">
        <v>81</v>
      </c>
      <c r="AY313" s="257" t="s">
        <v>137</v>
      </c>
    </row>
    <row r="314" s="2" customFormat="1" ht="36" customHeight="1">
      <c r="A314" s="39"/>
      <c r="B314" s="40"/>
      <c r="C314" s="219" t="s">
        <v>456</v>
      </c>
      <c r="D314" s="219" t="s">
        <v>139</v>
      </c>
      <c r="E314" s="220" t="s">
        <v>457</v>
      </c>
      <c r="F314" s="221" t="s">
        <v>458</v>
      </c>
      <c r="G314" s="222" t="s">
        <v>163</v>
      </c>
      <c r="H314" s="223">
        <v>42</v>
      </c>
      <c r="I314" s="224"/>
      <c r="J314" s="225">
        <f>ROUND(I314*H314,2)</f>
        <v>0</v>
      </c>
      <c r="K314" s="221" t="s">
        <v>143</v>
      </c>
      <c r="L314" s="45"/>
      <c r="M314" s="226" t="s">
        <v>19</v>
      </c>
      <c r="N314" s="227" t="s">
        <v>44</v>
      </c>
      <c r="O314" s="85"/>
      <c r="P314" s="228">
        <f>O314*H314</f>
        <v>0</v>
      </c>
      <c r="Q314" s="228">
        <v>0.14610000000000001</v>
      </c>
      <c r="R314" s="228">
        <f>Q314*H314</f>
        <v>6.1362000000000005</v>
      </c>
      <c r="S314" s="228">
        <v>0</v>
      </c>
      <c r="T314" s="229">
        <f>S314*H314</f>
        <v>0</v>
      </c>
      <c r="U314" s="39"/>
      <c r="V314" s="39"/>
      <c r="W314" s="39"/>
      <c r="X314" s="39"/>
      <c r="Y314" s="39"/>
      <c r="Z314" s="39"/>
      <c r="AA314" s="39"/>
      <c r="AB314" s="39"/>
      <c r="AC314" s="39"/>
      <c r="AD314" s="39"/>
      <c r="AE314" s="39"/>
      <c r="AR314" s="230" t="s">
        <v>144</v>
      </c>
      <c r="AT314" s="230" t="s">
        <v>139</v>
      </c>
      <c r="AU314" s="230" t="s">
        <v>83</v>
      </c>
      <c r="AY314" s="18" t="s">
        <v>137</v>
      </c>
      <c r="BE314" s="231">
        <f>IF(N314="základní",J314,0)</f>
        <v>0</v>
      </c>
      <c r="BF314" s="231">
        <f>IF(N314="snížená",J314,0)</f>
        <v>0</v>
      </c>
      <c r="BG314" s="231">
        <f>IF(N314="zákl. přenesená",J314,0)</f>
        <v>0</v>
      </c>
      <c r="BH314" s="231">
        <f>IF(N314="sníž. přenesená",J314,0)</f>
        <v>0</v>
      </c>
      <c r="BI314" s="231">
        <f>IF(N314="nulová",J314,0)</f>
        <v>0</v>
      </c>
      <c r="BJ314" s="18" t="s">
        <v>81</v>
      </c>
      <c r="BK314" s="231">
        <f>ROUND(I314*H314,2)</f>
        <v>0</v>
      </c>
      <c r="BL314" s="18" t="s">
        <v>144</v>
      </c>
      <c r="BM314" s="230" t="s">
        <v>459</v>
      </c>
    </row>
    <row r="315" s="2" customFormat="1">
      <c r="A315" s="39"/>
      <c r="B315" s="40"/>
      <c r="C315" s="41"/>
      <c r="D315" s="232" t="s">
        <v>146</v>
      </c>
      <c r="E315" s="41"/>
      <c r="F315" s="233" t="s">
        <v>460</v>
      </c>
      <c r="G315" s="41"/>
      <c r="H315" s="41"/>
      <c r="I315" s="137"/>
      <c r="J315" s="41"/>
      <c r="K315" s="41"/>
      <c r="L315" s="45"/>
      <c r="M315" s="234"/>
      <c r="N315" s="235"/>
      <c r="O315" s="85"/>
      <c r="P315" s="85"/>
      <c r="Q315" s="85"/>
      <c r="R315" s="85"/>
      <c r="S315" s="85"/>
      <c r="T315" s="86"/>
      <c r="U315" s="39"/>
      <c r="V315" s="39"/>
      <c r="W315" s="39"/>
      <c r="X315" s="39"/>
      <c r="Y315" s="39"/>
      <c r="Z315" s="39"/>
      <c r="AA315" s="39"/>
      <c r="AB315" s="39"/>
      <c r="AC315" s="39"/>
      <c r="AD315" s="39"/>
      <c r="AE315" s="39"/>
      <c r="AT315" s="18" t="s">
        <v>146</v>
      </c>
      <c r="AU315" s="18" t="s">
        <v>83</v>
      </c>
    </row>
    <row r="316" s="13" customFormat="1">
      <c r="A316" s="13"/>
      <c r="B316" s="236"/>
      <c r="C316" s="237"/>
      <c r="D316" s="232" t="s">
        <v>148</v>
      </c>
      <c r="E316" s="238" t="s">
        <v>19</v>
      </c>
      <c r="F316" s="239" t="s">
        <v>461</v>
      </c>
      <c r="G316" s="237"/>
      <c r="H316" s="240">
        <v>42</v>
      </c>
      <c r="I316" s="241"/>
      <c r="J316" s="237"/>
      <c r="K316" s="237"/>
      <c r="L316" s="242"/>
      <c r="M316" s="243"/>
      <c r="N316" s="244"/>
      <c r="O316" s="244"/>
      <c r="P316" s="244"/>
      <c r="Q316" s="244"/>
      <c r="R316" s="244"/>
      <c r="S316" s="244"/>
      <c r="T316" s="245"/>
      <c r="U316" s="13"/>
      <c r="V316" s="13"/>
      <c r="W316" s="13"/>
      <c r="X316" s="13"/>
      <c r="Y316" s="13"/>
      <c r="Z316" s="13"/>
      <c r="AA316" s="13"/>
      <c r="AB316" s="13"/>
      <c r="AC316" s="13"/>
      <c r="AD316" s="13"/>
      <c r="AE316" s="13"/>
      <c r="AT316" s="246" t="s">
        <v>148</v>
      </c>
      <c r="AU316" s="246" t="s">
        <v>83</v>
      </c>
      <c r="AV316" s="13" t="s">
        <v>83</v>
      </c>
      <c r="AW316" s="13" t="s">
        <v>35</v>
      </c>
      <c r="AX316" s="13" t="s">
        <v>73</v>
      </c>
      <c r="AY316" s="246" t="s">
        <v>137</v>
      </c>
    </row>
    <row r="317" s="14" customFormat="1">
      <c r="A317" s="14"/>
      <c r="B317" s="247"/>
      <c r="C317" s="248"/>
      <c r="D317" s="232" t="s">
        <v>148</v>
      </c>
      <c r="E317" s="249" t="s">
        <v>19</v>
      </c>
      <c r="F317" s="250" t="s">
        <v>150</v>
      </c>
      <c r="G317" s="248"/>
      <c r="H317" s="251">
        <v>42</v>
      </c>
      <c r="I317" s="252"/>
      <c r="J317" s="248"/>
      <c r="K317" s="248"/>
      <c r="L317" s="253"/>
      <c r="M317" s="254"/>
      <c r="N317" s="255"/>
      <c r="O317" s="255"/>
      <c r="P317" s="255"/>
      <c r="Q317" s="255"/>
      <c r="R317" s="255"/>
      <c r="S317" s="255"/>
      <c r="T317" s="256"/>
      <c r="U317" s="14"/>
      <c r="V317" s="14"/>
      <c r="W317" s="14"/>
      <c r="X317" s="14"/>
      <c r="Y317" s="14"/>
      <c r="Z317" s="14"/>
      <c r="AA317" s="14"/>
      <c r="AB317" s="14"/>
      <c r="AC317" s="14"/>
      <c r="AD317" s="14"/>
      <c r="AE317" s="14"/>
      <c r="AT317" s="257" t="s">
        <v>148</v>
      </c>
      <c r="AU317" s="257" t="s">
        <v>83</v>
      </c>
      <c r="AV317" s="14" t="s">
        <v>144</v>
      </c>
      <c r="AW317" s="14" t="s">
        <v>35</v>
      </c>
      <c r="AX317" s="14" t="s">
        <v>81</v>
      </c>
      <c r="AY317" s="257" t="s">
        <v>137</v>
      </c>
    </row>
    <row r="318" s="2" customFormat="1" ht="16.5" customHeight="1">
      <c r="A318" s="39"/>
      <c r="B318" s="40"/>
      <c r="C318" s="258" t="s">
        <v>462</v>
      </c>
      <c r="D318" s="258" t="s">
        <v>275</v>
      </c>
      <c r="E318" s="259" t="s">
        <v>463</v>
      </c>
      <c r="F318" s="260" t="s">
        <v>464</v>
      </c>
      <c r="G318" s="261" t="s">
        <v>163</v>
      </c>
      <c r="H318" s="262">
        <v>42.840000000000003</v>
      </c>
      <c r="I318" s="263"/>
      <c r="J318" s="264">
        <f>ROUND(I318*H318,2)</f>
        <v>0</v>
      </c>
      <c r="K318" s="260" t="s">
        <v>143</v>
      </c>
      <c r="L318" s="265"/>
      <c r="M318" s="266" t="s">
        <v>19</v>
      </c>
      <c r="N318" s="267" t="s">
        <v>44</v>
      </c>
      <c r="O318" s="85"/>
      <c r="P318" s="228">
        <f>O318*H318</f>
        <v>0</v>
      </c>
      <c r="Q318" s="228">
        <v>0.13100000000000001</v>
      </c>
      <c r="R318" s="228">
        <f>Q318*H318</f>
        <v>5.6120400000000004</v>
      </c>
      <c r="S318" s="228">
        <v>0</v>
      </c>
      <c r="T318" s="229">
        <f>S318*H318</f>
        <v>0</v>
      </c>
      <c r="U318" s="39"/>
      <c r="V318" s="39"/>
      <c r="W318" s="39"/>
      <c r="X318" s="39"/>
      <c r="Y318" s="39"/>
      <c r="Z318" s="39"/>
      <c r="AA318" s="39"/>
      <c r="AB318" s="39"/>
      <c r="AC318" s="39"/>
      <c r="AD318" s="39"/>
      <c r="AE318" s="39"/>
      <c r="AR318" s="230" t="s">
        <v>181</v>
      </c>
      <c r="AT318" s="230" t="s">
        <v>275</v>
      </c>
      <c r="AU318" s="230" t="s">
        <v>83</v>
      </c>
      <c r="AY318" s="18" t="s">
        <v>137</v>
      </c>
      <c r="BE318" s="231">
        <f>IF(N318="základní",J318,0)</f>
        <v>0</v>
      </c>
      <c r="BF318" s="231">
        <f>IF(N318="snížená",J318,0)</f>
        <v>0</v>
      </c>
      <c r="BG318" s="231">
        <f>IF(N318="zákl. přenesená",J318,0)</f>
        <v>0</v>
      </c>
      <c r="BH318" s="231">
        <f>IF(N318="sníž. přenesená",J318,0)</f>
        <v>0</v>
      </c>
      <c r="BI318" s="231">
        <f>IF(N318="nulová",J318,0)</f>
        <v>0</v>
      </c>
      <c r="BJ318" s="18" t="s">
        <v>81</v>
      </c>
      <c r="BK318" s="231">
        <f>ROUND(I318*H318,2)</f>
        <v>0</v>
      </c>
      <c r="BL318" s="18" t="s">
        <v>144</v>
      </c>
      <c r="BM318" s="230" t="s">
        <v>465</v>
      </c>
    </row>
    <row r="319" s="13" customFormat="1">
      <c r="A319" s="13"/>
      <c r="B319" s="236"/>
      <c r="C319" s="237"/>
      <c r="D319" s="232" t="s">
        <v>148</v>
      </c>
      <c r="E319" s="238" t="s">
        <v>19</v>
      </c>
      <c r="F319" s="239" t="s">
        <v>466</v>
      </c>
      <c r="G319" s="237"/>
      <c r="H319" s="240">
        <v>42.840000000000003</v>
      </c>
      <c r="I319" s="241"/>
      <c r="J319" s="237"/>
      <c r="K319" s="237"/>
      <c r="L319" s="242"/>
      <c r="M319" s="243"/>
      <c r="N319" s="244"/>
      <c r="O319" s="244"/>
      <c r="P319" s="244"/>
      <c r="Q319" s="244"/>
      <c r="R319" s="244"/>
      <c r="S319" s="244"/>
      <c r="T319" s="245"/>
      <c r="U319" s="13"/>
      <c r="V319" s="13"/>
      <c r="W319" s="13"/>
      <c r="X319" s="13"/>
      <c r="Y319" s="13"/>
      <c r="Z319" s="13"/>
      <c r="AA319" s="13"/>
      <c r="AB319" s="13"/>
      <c r="AC319" s="13"/>
      <c r="AD319" s="13"/>
      <c r="AE319" s="13"/>
      <c r="AT319" s="246" t="s">
        <v>148</v>
      </c>
      <c r="AU319" s="246" t="s">
        <v>83</v>
      </c>
      <c r="AV319" s="13" t="s">
        <v>83</v>
      </c>
      <c r="AW319" s="13" t="s">
        <v>35</v>
      </c>
      <c r="AX319" s="13" t="s">
        <v>73</v>
      </c>
      <c r="AY319" s="246" t="s">
        <v>137</v>
      </c>
    </row>
    <row r="320" s="14" customFormat="1">
      <c r="A320" s="14"/>
      <c r="B320" s="247"/>
      <c r="C320" s="248"/>
      <c r="D320" s="232" t="s">
        <v>148</v>
      </c>
      <c r="E320" s="249" t="s">
        <v>19</v>
      </c>
      <c r="F320" s="250" t="s">
        <v>150</v>
      </c>
      <c r="G320" s="248"/>
      <c r="H320" s="251">
        <v>42.840000000000003</v>
      </c>
      <c r="I320" s="252"/>
      <c r="J320" s="248"/>
      <c r="K320" s="248"/>
      <c r="L320" s="253"/>
      <c r="M320" s="254"/>
      <c r="N320" s="255"/>
      <c r="O320" s="255"/>
      <c r="P320" s="255"/>
      <c r="Q320" s="255"/>
      <c r="R320" s="255"/>
      <c r="S320" s="255"/>
      <c r="T320" s="256"/>
      <c r="U320" s="14"/>
      <c r="V320" s="14"/>
      <c r="W320" s="14"/>
      <c r="X320" s="14"/>
      <c r="Y320" s="14"/>
      <c r="Z320" s="14"/>
      <c r="AA320" s="14"/>
      <c r="AB320" s="14"/>
      <c r="AC320" s="14"/>
      <c r="AD320" s="14"/>
      <c r="AE320" s="14"/>
      <c r="AT320" s="257" t="s">
        <v>148</v>
      </c>
      <c r="AU320" s="257" t="s">
        <v>83</v>
      </c>
      <c r="AV320" s="14" t="s">
        <v>144</v>
      </c>
      <c r="AW320" s="14" t="s">
        <v>35</v>
      </c>
      <c r="AX320" s="14" t="s">
        <v>81</v>
      </c>
      <c r="AY320" s="257" t="s">
        <v>137</v>
      </c>
    </row>
    <row r="321" s="12" customFormat="1" ht="22.8" customHeight="1">
      <c r="A321" s="12"/>
      <c r="B321" s="203"/>
      <c r="C321" s="204"/>
      <c r="D321" s="205" t="s">
        <v>72</v>
      </c>
      <c r="E321" s="217" t="s">
        <v>181</v>
      </c>
      <c r="F321" s="217" t="s">
        <v>467</v>
      </c>
      <c r="G321" s="204"/>
      <c r="H321" s="204"/>
      <c r="I321" s="207"/>
      <c r="J321" s="218">
        <f>BK321</f>
        <v>0</v>
      </c>
      <c r="K321" s="204"/>
      <c r="L321" s="209"/>
      <c r="M321" s="210"/>
      <c r="N321" s="211"/>
      <c r="O321" s="211"/>
      <c r="P321" s="212">
        <f>SUM(P322:P328)</f>
        <v>0</v>
      </c>
      <c r="Q321" s="211"/>
      <c r="R321" s="212">
        <f>SUM(R322:R328)</f>
        <v>1.2624</v>
      </c>
      <c r="S321" s="211"/>
      <c r="T321" s="213">
        <f>SUM(T322:T328)</f>
        <v>0</v>
      </c>
      <c r="U321" s="12"/>
      <c r="V321" s="12"/>
      <c r="W321" s="12"/>
      <c r="X321" s="12"/>
      <c r="Y321" s="12"/>
      <c r="Z321" s="12"/>
      <c r="AA321" s="12"/>
      <c r="AB321" s="12"/>
      <c r="AC321" s="12"/>
      <c r="AD321" s="12"/>
      <c r="AE321" s="12"/>
      <c r="AR321" s="214" t="s">
        <v>81</v>
      </c>
      <c r="AT321" s="215" t="s">
        <v>72</v>
      </c>
      <c r="AU321" s="215" t="s">
        <v>81</v>
      </c>
      <c r="AY321" s="214" t="s">
        <v>137</v>
      </c>
      <c r="BK321" s="216">
        <f>SUM(BK322:BK328)</f>
        <v>0</v>
      </c>
    </row>
    <row r="322" s="2" customFormat="1" ht="16.5" customHeight="1">
      <c r="A322" s="39"/>
      <c r="B322" s="40"/>
      <c r="C322" s="219" t="s">
        <v>468</v>
      </c>
      <c r="D322" s="219" t="s">
        <v>139</v>
      </c>
      <c r="E322" s="220" t="s">
        <v>469</v>
      </c>
      <c r="F322" s="221" t="s">
        <v>470</v>
      </c>
      <c r="G322" s="222" t="s">
        <v>142</v>
      </c>
      <c r="H322" s="223">
        <v>3</v>
      </c>
      <c r="I322" s="224"/>
      <c r="J322" s="225">
        <f>ROUND(I322*H322,2)</f>
        <v>0</v>
      </c>
      <c r="K322" s="221" t="s">
        <v>19</v>
      </c>
      <c r="L322" s="45"/>
      <c r="M322" s="226" t="s">
        <v>19</v>
      </c>
      <c r="N322" s="227" t="s">
        <v>44</v>
      </c>
      <c r="O322" s="85"/>
      <c r="P322" s="228">
        <f>O322*H322</f>
        <v>0</v>
      </c>
      <c r="Q322" s="228">
        <v>0.42080000000000001</v>
      </c>
      <c r="R322" s="228">
        <f>Q322*H322</f>
        <v>1.2624</v>
      </c>
      <c r="S322" s="228">
        <v>0</v>
      </c>
      <c r="T322" s="229">
        <f>S322*H322</f>
        <v>0</v>
      </c>
      <c r="U322" s="39"/>
      <c r="V322" s="39"/>
      <c r="W322" s="39"/>
      <c r="X322" s="39"/>
      <c r="Y322" s="39"/>
      <c r="Z322" s="39"/>
      <c r="AA322" s="39"/>
      <c r="AB322" s="39"/>
      <c r="AC322" s="39"/>
      <c r="AD322" s="39"/>
      <c r="AE322" s="39"/>
      <c r="AR322" s="230" t="s">
        <v>144</v>
      </c>
      <c r="AT322" s="230" t="s">
        <v>139</v>
      </c>
      <c r="AU322" s="230" t="s">
        <v>83</v>
      </c>
      <c r="AY322" s="18" t="s">
        <v>137</v>
      </c>
      <c r="BE322" s="231">
        <f>IF(N322="základní",J322,0)</f>
        <v>0</v>
      </c>
      <c r="BF322" s="231">
        <f>IF(N322="snížená",J322,0)</f>
        <v>0</v>
      </c>
      <c r="BG322" s="231">
        <f>IF(N322="zákl. přenesená",J322,0)</f>
        <v>0</v>
      </c>
      <c r="BH322" s="231">
        <f>IF(N322="sníž. přenesená",J322,0)</f>
        <v>0</v>
      </c>
      <c r="BI322" s="231">
        <f>IF(N322="nulová",J322,0)</f>
        <v>0</v>
      </c>
      <c r="BJ322" s="18" t="s">
        <v>81</v>
      </c>
      <c r="BK322" s="231">
        <f>ROUND(I322*H322,2)</f>
        <v>0</v>
      </c>
      <c r="BL322" s="18" t="s">
        <v>144</v>
      </c>
      <c r="BM322" s="230" t="s">
        <v>471</v>
      </c>
    </row>
    <row r="323" s="2" customFormat="1">
      <c r="A323" s="39"/>
      <c r="B323" s="40"/>
      <c r="C323" s="41"/>
      <c r="D323" s="232" t="s">
        <v>146</v>
      </c>
      <c r="E323" s="41"/>
      <c r="F323" s="233" t="s">
        <v>472</v>
      </c>
      <c r="G323" s="41"/>
      <c r="H323" s="41"/>
      <c r="I323" s="137"/>
      <c r="J323" s="41"/>
      <c r="K323" s="41"/>
      <c r="L323" s="45"/>
      <c r="M323" s="234"/>
      <c r="N323" s="235"/>
      <c r="O323" s="85"/>
      <c r="P323" s="85"/>
      <c r="Q323" s="85"/>
      <c r="R323" s="85"/>
      <c r="S323" s="85"/>
      <c r="T323" s="86"/>
      <c r="U323" s="39"/>
      <c r="V323" s="39"/>
      <c r="W323" s="39"/>
      <c r="X323" s="39"/>
      <c r="Y323" s="39"/>
      <c r="Z323" s="39"/>
      <c r="AA323" s="39"/>
      <c r="AB323" s="39"/>
      <c r="AC323" s="39"/>
      <c r="AD323" s="39"/>
      <c r="AE323" s="39"/>
      <c r="AT323" s="18" t="s">
        <v>146</v>
      </c>
      <c r="AU323" s="18" t="s">
        <v>83</v>
      </c>
    </row>
    <row r="324" s="13" customFormat="1">
      <c r="A324" s="13"/>
      <c r="B324" s="236"/>
      <c r="C324" s="237"/>
      <c r="D324" s="232" t="s">
        <v>148</v>
      </c>
      <c r="E324" s="238" t="s">
        <v>19</v>
      </c>
      <c r="F324" s="239" t="s">
        <v>473</v>
      </c>
      <c r="G324" s="237"/>
      <c r="H324" s="240">
        <v>3</v>
      </c>
      <c r="I324" s="241"/>
      <c r="J324" s="237"/>
      <c r="K324" s="237"/>
      <c r="L324" s="242"/>
      <c r="M324" s="243"/>
      <c r="N324" s="244"/>
      <c r="O324" s="244"/>
      <c r="P324" s="244"/>
      <c r="Q324" s="244"/>
      <c r="R324" s="244"/>
      <c r="S324" s="244"/>
      <c r="T324" s="245"/>
      <c r="U324" s="13"/>
      <c r="V324" s="13"/>
      <c r="W324" s="13"/>
      <c r="X324" s="13"/>
      <c r="Y324" s="13"/>
      <c r="Z324" s="13"/>
      <c r="AA324" s="13"/>
      <c r="AB324" s="13"/>
      <c r="AC324" s="13"/>
      <c r="AD324" s="13"/>
      <c r="AE324" s="13"/>
      <c r="AT324" s="246" t="s">
        <v>148</v>
      </c>
      <c r="AU324" s="246" t="s">
        <v>83</v>
      </c>
      <c r="AV324" s="13" t="s">
        <v>83</v>
      </c>
      <c r="AW324" s="13" t="s">
        <v>35</v>
      </c>
      <c r="AX324" s="13" t="s">
        <v>73</v>
      </c>
      <c r="AY324" s="246" t="s">
        <v>137</v>
      </c>
    </row>
    <row r="325" s="14" customFormat="1">
      <c r="A325" s="14"/>
      <c r="B325" s="247"/>
      <c r="C325" s="248"/>
      <c r="D325" s="232" t="s">
        <v>148</v>
      </c>
      <c r="E325" s="249" t="s">
        <v>19</v>
      </c>
      <c r="F325" s="250" t="s">
        <v>150</v>
      </c>
      <c r="G325" s="248"/>
      <c r="H325" s="251">
        <v>3</v>
      </c>
      <c r="I325" s="252"/>
      <c r="J325" s="248"/>
      <c r="K325" s="248"/>
      <c r="L325" s="253"/>
      <c r="M325" s="254"/>
      <c r="N325" s="255"/>
      <c r="O325" s="255"/>
      <c r="P325" s="255"/>
      <c r="Q325" s="255"/>
      <c r="R325" s="255"/>
      <c r="S325" s="255"/>
      <c r="T325" s="256"/>
      <c r="U325" s="14"/>
      <c r="V325" s="14"/>
      <c r="W325" s="14"/>
      <c r="X325" s="14"/>
      <c r="Y325" s="14"/>
      <c r="Z325" s="14"/>
      <c r="AA325" s="14"/>
      <c r="AB325" s="14"/>
      <c r="AC325" s="14"/>
      <c r="AD325" s="14"/>
      <c r="AE325" s="14"/>
      <c r="AT325" s="257" t="s">
        <v>148</v>
      </c>
      <c r="AU325" s="257" t="s">
        <v>83</v>
      </c>
      <c r="AV325" s="14" t="s">
        <v>144</v>
      </c>
      <c r="AW325" s="14" t="s">
        <v>35</v>
      </c>
      <c r="AX325" s="14" t="s">
        <v>81</v>
      </c>
      <c r="AY325" s="257" t="s">
        <v>137</v>
      </c>
    </row>
    <row r="326" s="2" customFormat="1" ht="16.5" customHeight="1">
      <c r="A326" s="39"/>
      <c r="B326" s="40"/>
      <c r="C326" s="219" t="s">
        <v>474</v>
      </c>
      <c r="D326" s="219" t="s">
        <v>139</v>
      </c>
      <c r="E326" s="220" t="s">
        <v>475</v>
      </c>
      <c r="F326" s="221" t="s">
        <v>476</v>
      </c>
      <c r="G326" s="222" t="s">
        <v>142</v>
      </c>
      <c r="H326" s="223">
        <v>3</v>
      </c>
      <c r="I326" s="224"/>
      <c r="J326" s="225">
        <f>ROUND(I326*H326,2)</f>
        <v>0</v>
      </c>
      <c r="K326" s="221" t="s">
        <v>19</v>
      </c>
      <c r="L326" s="45"/>
      <c r="M326" s="226" t="s">
        <v>19</v>
      </c>
      <c r="N326" s="227" t="s">
        <v>44</v>
      </c>
      <c r="O326" s="85"/>
      <c r="P326" s="228">
        <f>O326*H326</f>
        <v>0</v>
      </c>
      <c r="Q326" s="228">
        <v>0</v>
      </c>
      <c r="R326" s="228">
        <f>Q326*H326</f>
        <v>0</v>
      </c>
      <c r="S326" s="228">
        <v>0</v>
      </c>
      <c r="T326" s="229">
        <f>S326*H326</f>
        <v>0</v>
      </c>
      <c r="U326" s="39"/>
      <c r="V326" s="39"/>
      <c r="W326" s="39"/>
      <c r="X326" s="39"/>
      <c r="Y326" s="39"/>
      <c r="Z326" s="39"/>
      <c r="AA326" s="39"/>
      <c r="AB326" s="39"/>
      <c r="AC326" s="39"/>
      <c r="AD326" s="39"/>
      <c r="AE326" s="39"/>
      <c r="AR326" s="230" t="s">
        <v>144</v>
      </c>
      <c r="AT326" s="230" t="s">
        <v>139</v>
      </c>
      <c r="AU326" s="230" t="s">
        <v>83</v>
      </c>
      <c r="AY326" s="18" t="s">
        <v>137</v>
      </c>
      <c r="BE326" s="231">
        <f>IF(N326="základní",J326,0)</f>
        <v>0</v>
      </c>
      <c r="BF326" s="231">
        <f>IF(N326="snížená",J326,0)</f>
        <v>0</v>
      </c>
      <c r="BG326" s="231">
        <f>IF(N326="zákl. přenesená",J326,0)</f>
        <v>0</v>
      </c>
      <c r="BH326" s="231">
        <f>IF(N326="sníž. přenesená",J326,0)</f>
        <v>0</v>
      </c>
      <c r="BI326" s="231">
        <f>IF(N326="nulová",J326,0)</f>
        <v>0</v>
      </c>
      <c r="BJ326" s="18" t="s">
        <v>81</v>
      </c>
      <c r="BK326" s="231">
        <f>ROUND(I326*H326,2)</f>
        <v>0</v>
      </c>
      <c r="BL326" s="18" t="s">
        <v>144</v>
      </c>
      <c r="BM326" s="230" t="s">
        <v>477</v>
      </c>
    </row>
    <row r="327" s="13" customFormat="1">
      <c r="A327" s="13"/>
      <c r="B327" s="236"/>
      <c r="C327" s="237"/>
      <c r="D327" s="232" t="s">
        <v>148</v>
      </c>
      <c r="E327" s="238" t="s">
        <v>19</v>
      </c>
      <c r="F327" s="239" t="s">
        <v>478</v>
      </c>
      <c r="G327" s="237"/>
      <c r="H327" s="240">
        <v>3</v>
      </c>
      <c r="I327" s="241"/>
      <c r="J327" s="237"/>
      <c r="K327" s="237"/>
      <c r="L327" s="242"/>
      <c r="M327" s="243"/>
      <c r="N327" s="244"/>
      <c r="O327" s="244"/>
      <c r="P327" s="244"/>
      <c r="Q327" s="244"/>
      <c r="R327" s="244"/>
      <c r="S327" s="244"/>
      <c r="T327" s="245"/>
      <c r="U327" s="13"/>
      <c r="V327" s="13"/>
      <c r="W327" s="13"/>
      <c r="X327" s="13"/>
      <c r="Y327" s="13"/>
      <c r="Z327" s="13"/>
      <c r="AA327" s="13"/>
      <c r="AB327" s="13"/>
      <c r="AC327" s="13"/>
      <c r="AD327" s="13"/>
      <c r="AE327" s="13"/>
      <c r="AT327" s="246" t="s">
        <v>148</v>
      </c>
      <c r="AU327" s="246" t="s">
        <v>83</v>
      </c>
      <c r="AV327" s="13" t="s">
        <v>83</v>
      </c>
      <c r="AW327" s="13" t="s">
        <v>35</v>
      </c>
      <c r="AX327" s="13" t="s">
        <v>73</v>
      </c>
      <c r="AY327" s="246" t="s">
        <v>137</v>
      </c>
    </row>
    <row r="328" s="14" customFormat="1">
      <c r="A328" s="14"/>
      <c r="B328" s="247"/>
      <c r="C328" s="248"/>
      <c r="D328" s="232" t="s">
        <v>148</v>
      </c>
      <c r="E328" s="249" t="s">
        <v>19</v>
      </c>
      <c r="F328" s="250" t="s">
        <v>150</v>
      </c>
      <c r="G328" s="248"/>
      <c r="H328" s="251">
        <v>3</v>
      </c>
      <c r="I328" s="252"/>
      <c r="J328" s="248"/>
      <c r="K328" s="248"/>
      <c r="L328" s="253"/>
      <c r="M328" s="254"/>
      <c r="N328" s="255"/>
      <c r="O328" s="255"/>
      <c r="P328" s="255"/>
      <c r="Q328" s="255"/>
      <c r="R328" s="255"/>
      <c r="S328" s="255"/>
      <c r="T328" s="256"/>
      <c r="U328" s="14"/>
      <c r="V328" s="14"/>
      <c r="W328" s="14"/>
      <c r="X328" s="14"/>
      <c r="Y328" s="14"/>
      <c r="Z328" s="14"/>
      <c r="AA328" s="14"/>
      <c r="AB328" s="14"/>
      <c r="AC328" s="14"/>
      <c r="AD328" s="14"/>
      <c r="AE328" s="14"/>
      <c r="AT328" s="257" t="s">
        <v>148</v>
      </c>
      <c r="AU328" s="257" t="s">
        <v>83</v>
      </c>
      <c r="AV328" s="14" t="s">
        <v>144</v>
      </c>
      <c r="AW328" s="14" t="s">
        <v>35</v>
      </c>
      <c r="AX328" s="14" t="s">
        <v>81</v>
      </c>
      <c r="AY328" s="257" t="s">
        <v>137</v>
      </c>
    </row>
    <row r="329" s="12" customFormat="1" ht="22.8" customHeight="1">
      <c r="A329" s="12"/>
      <c r="B329" s="203"/>
      <c r="C329" s="204"/>
      <c r="D329" s="205" t="s">
        <v>72</v>
      </c>
      <c r="E329" s="217" t="s">
        <v>186</v>
      </c>
      <c r="F329" s="217" t="s">
        <v>479</v>
      </c>
      <c r="G329" s="204"/>
      <c r="H329" s="204"/>
      <c r="I329" s="207"/>
      <c r="J329" s="218">
        <f>BK329</f>
        <v>0</v>
      </c>
      <c r="K329" s="204"/>
      <c r="L329" s="209"/>
      <c r="M329" s="210"/>
      <c r="N329" s="211"/>
      <c r="O329" s="211"/>
      <c r="P329" s="212">
        <f>SUM(P330:P464)</f>
        <v>0</v>
      </c>
      <c r="Q329" s="211"/>
      <c r="R329" s="212">
        <f>SUM(R330:R464)</f>
        <v>238.57909569999995</v>
      </c>
      <c r="S329" s="211"/>
      <c r="T329" s="213">
        <f>SUM(T330:T464)</f>
        <v>2.2890000000000001</v>
      </c>
      <c r="U329" s="12"/>
      <c r="V329" s="12"/>
      <c r="W329" s="12"/>
      <c r="X329" s="12"/>
      <c r="Y329" s="12"/>
      <c r="Z329" s="12"/>
      <c r="AA329" s="12"/>
      <c r="AB329" s="12"/>
      <c r="AC329" s="12"/>
      <c r="AD329" s="12"/>
      <c r="AE329" s="12"/>
      <c r="AR329" s="214" t="s">
        <v>81</v>
      </c>
      <c r="AT329" s="215" t="s">
        <v>72</v>
      </c>
      <c r="AU329" s="215" t="s">
        <v>81</v>
      </c>
      <c r="AY329" s="214" t="s">
        <v>137</v>
      </c>
      <c r="BK329" s="216">
        <f>SUM(BK330:BK464)</f>
        <v>0</v>
      </c>
    </row>
    <row r="330" s="2" customFormat="1" ht="16.5" customHeight="1">
      <c r="A330" s="39"/>
      <c r="B330" s="40"/>
      <c r="C330" s="219" t="s">
        <v>480</v>
      </c>
      <c r="D330" s="219" t="s">
        <v>139</v>
      </c>
      <c r="E330" s="220" t="s">
        <v>481</v>
      </c>
      <c r="F330" s="221" t="s">
        <v>482</v>
      </c>
      <c r="G330" s="222" t="s">
        <v>202</v>
      </c>
      <c r="H330" s="223">
        <v>27</v>
      </c>
      <c r="I330" s="224"/>
      <c r="J330" s="225">
        <f>ROUND(I330*H330,2)</f>
        <v>0</v>
      </c>
      <c r="K330" s="221" t="s">
        <v>143</v>
      </c>
      <c r="L330" s="45"/>
      <c r="M330" s="226" t="s">
        <v>19</v>
      </c>
      <c r="N330" s="227" t="s">
        <v>44</v>
      </c>
      <c r="O330" s="85"/>
      <c r="P330" s="228">
        <f>O330*H330</f>
        <v>0</v>
      </c>
      <c r="Q330" s="228">
        <v>0.00084000000000000003</v>
      </c>
      <c r="R330" s="228">
        <f>Q330*H330</f>
        <v>0.022680000000000002</v>
      </c>
      <c r="S330" s="228">
        <v>0</v>
      </c>
      <c r="T330" s="229">
        <f>S330*H330</f>
        <v>0</v>
      </c>
      <c r="U330" s="39"/>
      <c r="V330" s="39"/>
      <c r="W330" s="39"/>
      <c r="X330" s="39"/>
      <c r="Y330" s="39"/>
      <c r="Z330" s="39"/>
      <c r="AA330" s="39"/>
      <c r="AB330" s="39"/>
      <c r="AC330" s="39"/>
      <c r="AD330" s="39"/>
      <c r="AE330" s="39"/>
      <c r="AR330" s="230" t="s">
        <v>144</v>
      </c>
      <c r="AT330" s="230" t="s">
        <v>139</v>
      </c>
      <c r="AU330" s="230" t="s">
        <v>83</v>
      </c>
      <c r="AY330" s="18" t="s">
        <v>137</v>
      </c>
      <c r="BE330" s="231">
        <f>IF(N330="základní",J330,0)</f>
        <v>0</v>
      </c>
      <c r="BF330" s="231">
        <f>IF(N330="snížená",J330,0)</f>
        <v>0</v>
      </c>
      <c r="BG330" s="231">
        <f>IF(N330="zákl. přenesená",J330,0)</f>
        <v>0</v>
      </c>
      <c r="BH330" s="231">
        <f>IF(N330="sníž. přenesená",J330,0)</f>
        <v>0</v>
      </c>
      <c r="BI330" s="231">
        <f>IF(N330="nulová",J330,0)</f>
        <v>0</v>
      </c>
      <c r="BJ330" s="18" t="s">
        <v>81</v>
      </c>
      <c r="BK330" s="231">
        <f>ROUND(I330*H330,2)</f>
        <v>0</v>
      </c>
      <c r="BL330" s="18" t="s">
        <v>144</v>
      </c>
      <c r="BM330" s="230" t="s">
        <v>483</v>
      </c>
    </row>
    <row r="331" s="2" customFormat="1">
      <c r="A331" s="39"/>
      <c r="B331" s="40"/>
      <c r="C331" s="41"/>
      <c r="D331" s="232" t="s">
        <v>146</v>
      </c>
      <c r="E331" s="41"/>
      <c r="F331" s="233" t="s">
        <v>484</v>
      </c>
      <c r="G331" s="41"/>
      <c r="H331" s="41"/>
      <c r="I331" s="137"/>
      <c r="J331" s="41"/>
      <c r="K331" s="41"/>
      <c r="L331" s="45"/>
      <c r="M331" s="234"/>
      <c r="N331" s="235"/>
      <c r="O331" s="85"/>
      <c r="P331" s="85"/>
      <c r="Q331" s="85"/>
      <c r="R331" s="85"/>
      <c r="S331" s="85"/>
      <c r="T331" s="86"/>
      <c r="U331" s="39"/>
      <c r="V331" s="39"/>
      <c r="W331" s="39"/>
      <c r="X331" s="39"/>
      <c r="Y331" s="39"/>
      <c r="Z331" s="39"/>
      <c r="AA331" s="39"/>
      <c r="AB331" s="39"/>
      <c r="AC331" s="39"/>
      <c r="AD331" s="39"/>
      <c r="AE331" s="39"/>
      <c r="AT331" s="18" t="s">
        <v>146</v>
      </c>
      <c r="AU331" s="18" t="s">
        <v>83</v>
      </c>
    </row>
    <row r="332" s="13" customFormat="1">
      <c r="A332" s="13"/>
      <c r="B332" s="236"/>
      <c r="C332" s="237"/>
      <c r="D332" s="232" t="s">
        <v>148</v>
      </c>
      <c r="E332" s="238" t="s">
        <v>19</v>
      </c>
      <c r="F332" s="239" t="s">
        <v>485</v>
      </c>
      <c r="G332" s="237"/>
      <c r="H332" s="240">
        <v>27</v>
      </c>
      <c r="I332" s="241"/>
      <c r="J332" s="237"/>
      <c r="K332" s="237"/>
      <c r="L332" s="242"/>
      <c r="M332" s="243"/>
      <c r="N332" s="244"/>
      <c r="O332" s="244"/>
      <c r="P332" s="244"/>
      <c r="Q332" s="244"/>
      <c r="R332" s="244"/>
      <c r="S332" s="244"/>
      <c r="T332" s="245"/>
      <c r="U332" s="13"/>
      <c r="V332" s="13"/>
      <c r="W332" s="13"/>
      <c r="X332" s="13"/>
      <c r="Y332" s="13"/>
      <c r="Z332" s="13"/>
      <c r="AA332" s="13"/>
      <c r="AB332" s="13"/>
      <c r="AC332" s="13"/>
      <c r="AD332" s="13"/>
      <c r="AE332" s="13"/>
      <c r="AT332" s="246" t="s">
        <v>148</v>
      </c>
      <c r="AU332" s="246" t="s">
        <v>83</v>
      </c>
      <c r="AV332" s="13" t="s">
        <v>83</v>
      </c>
      <c r="AW332" s="13" t="s">
        <v>35</v>
      </c>
      <c r="AX332" s="13" t="s">
        <v>73</v>
      </c>
      <c r="AY332" s="246" t="s">
        <v>137</v>
      </c>
    </row>
    <row r="333" s="14" customFormat="1">
      <c r="A333" s="14"/>
      <c r="B333" s="247"/>
      <c r="C333" s="248"/>
      <c r="D333" s="232" t="s">
        <v>148</v>
      </c>
      <c r="E333" s="249" t="s">
        <v>19</v>
      </c>
      <c r="F333" s="250" t="s">
        <v>150</v>
      </c>
      <c r="G333" s="248"/>
      <c r="H333" s="251">
        <v>27</v>
      </c>
      <c r="I333" s="252"/>
      <c r="J333" s="248"/>
      <c r="K333" s="248"/>
      <c r="L333" s="253"/>
      <c r="M333" s="254"/>
      <c r="N333" s="255"/>
      <c r="O333" s="255"/>
      <c r="P333" s="255"/>
      <c r="Q333" s="255"/>
      <c r="R333" s="255"/>
      <c r="S333" s="255"/>
      <c r="T333" s="256"/>
      <c r="U333" s="14"/>
      <c r="V333" s="14"/>
      <c r="W333" s="14"/>
      <c r="X333" s="14"/>
      <c r="Y333" s="14"/>
      <c r="Z333" s="14"/>
      <c r="AA333" s="14"/>
      <c r="AB333" s="14"/>
      <c r="AC333" s="14"/>
      <c r="AD333" s="14"/>
      <c r="AE333" s="14"/>
      <c r="AT333" s="257" t="s">
        <v>148</v>
      </c>
      <c r="AU333" s="257" t="s">
        <v>83</v>
      </c>
      <c r="AV333" s="14" t="s">
        <v>144</v>
      </c>
      <c r="AW333" s="14" t="s">
        <v>35</v>
      </c>
      <c r="AX333" s="14" t="s">
        <v>81</v>
      </c>
      <c r="AY333" s="257" t="s">
        <v>137</v>
      </c>
    </row>
    <row r="334" s="2" customFormat="1" ht="16.5" customHeight="1">
      <c r="A334" s="39"/>
      <c r="B334" s="40"/>
      <c r="C334" s="258" t="s">
        <v>486</v>
      </c>
      <c r="D334" s="258" t="s">
        <v>275</v>
      </c>
      <c r="E334" s="259" t="s">
        <v>487</v>
      </c>
      <c r="F334" s="260" t="s">
        <v>488</v>
      </c>
      <c r="G334" s="261" t="s">
        <v>202</v>
      </c>
      <c r="H334" s="262">
        <v>27</v>
      </c>
      <c r="I334" s="263"/>
      <c r="J334" s="264">
        <f>ROUND(I334*H334,2)</f>
        <v>0</v>
      </c>
      <c r="K334" s="260" t="s">
        <v>19</v>
      </c>
      <c r="L334" s="265"/>
      <c r="M334" s="266" t="s">
        <v>19</v>
      </c>
      <c r="N334" s="267" t="s">
        <v>44</v>
      </c>
      <c r="O334" s="85"/>
      <c r="P334" s="228">
        <f>O334*H334</f>
        <v>0</v>
      </c>
      <c r="Q334" s="228">
        <v>0.070999999999999994</v>
      </c>
      <c r="R334" s="228">
        <f>Q334*H334</f>
        <v>1.9169999999999998</v>
      </c>
      <c r="S334" s="228">
        <v>0</v>
      </c>
      <c r="T334" s="229">
        <f>S334*H334</f>
        <v>0</v>
      </c>
      <c r="U334" s="39"/>
      <c r="V334" s="39"/>
      <c r="W334" s="39"/>
      <c r="X334" s="39"/>
      <c r="Y334" s="39"/>
      <c r="Z334" s="39"/>
      <c r="AA334" s="39"/>
      <c r="AB334" s="39"/>
      <c r="AC334" s="39"/>
      <c r="AD334" s="39"/>
      <c r="AE334" s="39"/>
      <c r="AR334" s="230" t="s">
        <v>181</v>
      </c>
      <c r="AT334" s="230" t="s">
        <v>275</v>
      </c>
      <c r="AU334" s="230" t="s">
        <v>83</v>
      </c>
      <c r="AY334" s="18" t="s">
        <v>137</v>
      </c>
      <c r="BE334" s="231">
        <f>IF(N334="základní",J334,0)</f>
        <v>0</v>
      </c>
      <c r="BF334" s="231">
        <f>IF(N334="snížená",J334,0)</f>
        <v>0</v>
      </c>
      <c r="BG334" s="231">
        <f>IF(N334="zákl. přenesená",J334,0)</f>
        <v>0</v>
      </c>
      <c r="BH334" s="231">
        <f>IF(N334="sníž. přenesená",J334,0)</f>
        <v>0</v>
      </c>
      <c r="BI334" s="231">
        <f>IF(N334="nulová",J334,0)</f>
        <v>0</v>
      </c>
      <c r="BJ334" s="18" t="s">
        <v>81</v>
      </c>
      <c r="BK334" s="231">
        <f>ROUND(I334*H334,2)</f>
        <v>0</v>
      </c>
      <c r="BL334" s="18" t="s">
        <v>144</v>
      </c>
      <c r="BM334" s="230" t="s">
        <v>489</v>
      </c>
    </row>
    <row r="335" s="13" customFormat="1">
      <c r="A335" s="13"/>
      <c r="B335" s="236"/>
      <c r="C335" s="237"/>
      <c r="D335" s="232" t="s">
        <v>148</v>
      </c>
      <c r="E335" s="238" t="s">
        <v>19</v>
      </c>
      <c r="F335" s="239" t="s">
        <v>485</v>
      </c>
      <c r="G335" s="237"/>
      <c r="H335" s="240">
        <v>27</v>
      </c>
      <c r="I335" s="241"/>
      <c r="J335" s="237"/>
      <c r="K335" s="237"/>
      <c r="L335" s="242"/>
      <c r="M335" s="243"/>
      <c r="N335" s="244"/>
      <c r="O335" s="244"/>
      <c r="P335" s="244"/>
      <c r="Q335" s="244"/>
      <c r="R335" s="244"/>
      <c r="S335" s="244"/>
      <c r="T335" s="245"/>
      <c r="U335" s="13"/>
      <c r="V335" s="13"/>
      <c r="W335" s="13"/>
      <c r="X335" s="13"/>
      <c r="Y335" s="13"/>
      <c r="Z335" s="13"/>
      <c r="AA335" s="13"/>
      <c r="AB335" s="13"/>
      <c r="AC335" s="13"/>
      <c r="AD335" s="13"/>
      <c r="AE335" s="13"/>
      <c r="AT335" s="246" t="s">
        <v>148</v>
      </c>
      <c r="AU335" s="246" t="s">
        <v>83</v>
      </c>
      <c r="AV335" s="13" t="s">
        <v>83</v>
      </c>
      <c r="AW335" s="13" t="s">
        <v>35</v>
      </c>
      <c r="AX335" s="13" t="s">
        <v>73</v>
      </c>
      <c r="AY335" s="246" t="s">
        <v>137</v>
      </c>
    </row>
    <row r="336" s="14" customFormat="1">
      <c r="A336" s="14"/>
      <c r="B336" s="247"/>
      <c r="C336" s="248"/>
      <c r="D336" s="232" t="s">
        <v>148</v>
      </c>
      <c r="E336" s="249" t="s">
        <v>19</v>
      </c>
      <c r="F336" s="250" t="s">
        <v>150</v>
      </c>
      <c r="G336" s="248"/>
      <c r="H336" s="251">
        <v>27</v>
      </c>
      <c r="I336" s="252"/>
      <c r="J336" s="248"/>
      <c r="K336" s="248"/>
      <c r="L336" s="253"/>
      <c r="M336" s="254"/>
      <c r="N336" s="255"/>
      <c r="O336" s="255"/>
      <c r="P336" s="255"/>
      <c r="Q336" s="255"/>
      <c r="R336" s="255"/>
      <c r="S336" s="255"/>
      <c r="T336" s="256"/>
      <c r="U336" s="14"/>
      <c r="V336" s="14"/>
      <c r="W336" s="14"/>
      <c r="X336" s="14"/>
      <c r="Y336" s="14"/>
      <c r="Z336" s="14"/>
      <c r="AA336" s="14"/>
      <c r="AB336" s="14"/>
      <c r="AC336" s="14"/>
      <c r="AD336" s="14"/>
      <c r="AE336" s="14"/>
      <c r="AT336" s="257" t="s">
        <v>148</v>
      </c>
      <c r="AU336" s="257" t="s">
        <v>83</v>
      </c>
      <c r="AV336" s="14" t="s">
        <v>144</v>
      </c>
      <c r="AW336" s="14" t="s">
        <v>35</v>
      </c>
      <c r="AX336" s="14" t="s">
        <v>81</v>
      </c>
      <c r="AY336" s="257" t="s">
        <v>137</v>
      </c>
    </row>
    <row r="337" s="2" customFormat="1" ht="16.5" customHeight="1">
      <c r="A337" s="39"/>
      <c r="B337" s="40"/>
      <c r="C337" s="219" t="s">
        <v>490</v>
      </c>
      <c r="D337" s="219" t="s">
        <v>139</v>
      </c>
      <c r="E337" s="220" t="s">
        <v>491</v>
      </c>
      <c r="F337" s="221" t="s">
        <v>492</v>
      </c>
      <c r="G337" s="222" t="s">
        <v>142</v>
      </c>
      <c r="H337" s="223">
        <v>13</v>
      </c>
      <c r="I337" s="224"/>
      <c r="J337" s="225">
        <f>ROUND(I337*H337,2)</f>
        <v>0</v>
      </c>
      <c r="K337" s="221" t="s">
        <v>143</v>
      </c>
      <c r="L337" s="45"/>
      <c r="M337" s="226" t="s">
        <v>19</v>
      </c>
      <c r="N337" s="227" t="s">
        <v>44</v>
      </c>
      <c r="O337" s="85"/>
      <c r="P337" s="228">
        <f>O337*H337</f>
        <v>0</v>
      </c>
      <c r="Q337" s="228">
        <v>0.00069999999999999999</v>
      </c>
      <c r="R337" s="228">
        <f>Q337*H337</f>
        <v>0.0091000000000000004</v>
      </c>
      <c r="S337" s="228">
        <v>0</v>
      </c>
      <c r="T337" s="229">
        <f>S337*H337</f>
        <v>0</v>
      </c>
      <c r="U337" s="39"/>
      <c r="V337" s="39"/>
      <c r="W337" s="39"/>
      <c r="X337" s="39"/>
      <c r="Y337" s="39"/>
      <c r="Z337" s="39"/>
      <c r="AA337" s="39"/>
      <c r="AB337" s="39"/>
      <c r="AC337" s="39"/>
      <c r="AD337" s="39"/>
      <c r="AE337" s="39"/>
      <c r="AR337" s="230" t="s">
        <v>144</v>
      </c>
      <c r="AT337" s="230" t="s">
        <v>139</v>
      </c>
      <c r="AU337" s="230" t="s">
        <v>83</v>
      </c>
      <c r="AY337" s="18" t="s">
        <v>137</v>
      </c>
      <c r="BE337" s="231">
        <f>IF(N337="základní",J337,0)</f>
        <v>0</v>
      </c>
      <c r="BF337" s="231">
        <f>IF(N337="snížená",J337,0)</f>
        <v>0</v>
      </c>
      <c r="BG337" s="231">
        <f>IF(N337="zákl. přenesená",J337,0)</f>
        <v>0</v>
      </c>
      <c r="BH337" s="231">
        <f>IF(N337="sníž. přenesená",J337,0)</f>
        <v>0</v>
      </c>
      <c r="BI337" s="231">
        <f>IF(N337="nulová",J337,0)</f>
        <v>0</v>
      </c>
      <c r="BJ337" s="18" t="s">
        <v>81</v>
      </c>
      <c r="BK337" s="231">
        <f>ROUND(I337*H337,2)</f>
        <v>0</v>
      </c>
      <c r="BL337" s="18" t="s">
        <v>144</v>
      </c>
      <c r="BM337" s="230" t="s">
        <v>493</v>
      </c>
    </row>
    <row r="338" s="2" customFormat="1">
      <c r="A338" s="39"/>
      <c r="B338" s="40"/>
      <c r="C338" s="41"/>
      <c r="D338" s="232" t="s">
        <v>146</v>
      </c>
      <c r="E338" s="41"/>
      <c r="F338" s="233" t="s">
        <v>494</v>
      </c>
      <c r="G338" s="41"/>
      <c r="H338" s="41"/>
      <c r="I338" s="137"/>
      <c r="J338" s="41"/>
      <c r="K338" s="41"/>
      <c r="L338" s="45"/>
      <c r="M338" s="234"/>
      <c r="N338" s="235"/>
      <c r="O338" s="85"/>
      <c r="P338" s="85"/>
      <c r="Q338" s="85"/>
      <c r="R338" s="85"/>
      <c r="S338" s="85"/>
      <c r="T338" s="86"/>
      <c r="U338" s="39"/>
      <c r="V338" s="39"/>
      <c r="W338" s="39"/>
      <c r="X338" s="39"/>
      <c r="Y338" s="39"/>
      <c r="Z338" s="39"/>
      <c r="AA338" s="39"/>
      <c r="AB338" s="39"/>
      <c r="AC338" s="39"/>
      <c r="AD338" s="39"/>
      <c r="AE338" s="39"/>
      <c r="AT338" s="18" t="s">
        <v>146</v>
      </c>
      <c r="AU338" s="18" t="s">
        <v>83</v>
      </c>
    </row>
    <row r="339" s="13" customFormat="1">
      <c r="A339" s="13"/>
      <c r="B339" s="236"/>
      <c r="C339" s="237"/>
      <c r="D339" s="232" t="s">
        <v>148</v>
      </c>
      <c r="E339" s="238" t="s">
        <v>19</v>
      </c>
      <c r="F339" s="239" t="s">
        <v>495</v>
      </c>
      <c r="G339" s="237"/>
      <c r="H339" s="240">
        <v>13</v>
      </c>
      <c r="I339" s="241"/>
      <c r="J339" s="237"/>
      <c r="K339" s="237"/>
      <c r="L339" s="242"/>
      <c r="M339" s="243"/>
      <c r="N339" s="244"/>
      <c r="O339" s="244"/>
      <c r="P339" s="244"/>
      <c r="Q339" s="244"/>
      <c r="R339" s="244"/>
      <c r="S339" s="244"/>
      <c r="T339" s="245"/>
      <c r="U339" s="13"/>
      <c r="V339" s="13"/>
      <c r="W339" s="13"/>
      <c r="X339" s="13"/>
      <c r="Y339" s="13"/>
      <c r="Z339" s="13"/>
      <c r="AA339" s="13"/>
      <c r="AB339" s="13"/>
      <c r="AC339" s="13"/>
      <c r="AD339" s="13"/>
      <c r="AE339" s="13"/>
      <c r="AT339" s="246" t="s">
        <v>148</v>
      </c>
      <c r="AU339" s="246" t="s">
        <v>83</v>
      </c>
      <c r="AV339" s="13" t="s">
        <v>83</v>
      </c>
      <c r="AW339" s="13" t="s">
        <v>35</v>
      </c>
      <c r="AX339" s="13" t="s">
        <v>73</v>
      </c>
      <c r="AY339" s="246" t="s">
        <v>137</v>
      </c>
    </row>
    <row r="340" s="14" customFormat="1">
      <c r="A340" s="14"/>
      <c r="B340" s="247"/>
      <c r="C340" s="248"/>
      <c r="D340" s="232" t="s">
        <v>148</v>
      </c>
      <c r="E340" s="249" t="s">
        <v>19</v>
      </c>
      <c r="F340" s="250" t="s">
        <v>150</v>
      </c>
      <c r="G340" s="248"/>
      <c r="H340" s="251">
        <v>13</v>
      </c>
      <c r="I340" s="252"/>
      <c r="J340" s="248"/>
      <c r="K340" s="248"/>
      <c r="L340" s="253"/>
      <c r="M340" s="254"/>
      <c r="N340" s="255"/>
      <c r="O340" s="255"/>
      <c r="P340" s="255"/>
      <c r="Q340" s="255"/>
      <c r="R340" s="255"/>
      <c r="S340" s="255"/>
      <c r="T340" s="256"/>
      <c r="U340" s="14"/>
      <c r="V340" s="14"/>
      <c r="W340" s="14"/>
      <c r="X340" s="14"/>
      <c r="Y340" s="14"/>
      <c r="Z340" s="14"/>
      <c r="AA340" s="14"/>
      <c r="AB340" s="14"/>
      <c r="AC340" s="14"/>
      <c r="AD340" s="14"/>
      <c r="AE340" s="14"/>
      <c r="AT340" s="257" t="s">
        <v>148</v>
      </c>
      <c r="AU340" s="257" t="s">
        <v>83</v>
      </c>
      <c r="AV340" s="14" t="s">
        <v>144</v>
      </c>
      <c r="AW340" s="14" t="s">
        <v>35</v>
      </c>
      <c r="AX340" s="14" t="s">
        <v>81</v>
      </c>
      <c r="AY340" s="257" t="s">
        <v>137</v>
      </c>
    </row>
    <row r="341" s="2" customFormat="1" ht="16.5" customHeight="1">
      <c r="A341" s="39"/>
      <c r="B341" s="40"/>
      <c r="C341" s="258" t="s">
        <v>496</v>
      </c>
      <c r="D341" s="258" t="s">
        <v>275</v>
      </c>
      <c r="E341" s="259" t="s">
        <v>497</v>
      </c>
      <c r="F341" s="260" t="s">
        <v>498</v>
      </c>
      <c r="G341" s="261" t="s">
        <v>142</v>
      </c>
      <c r="H341" s="262">
        <v>13</v>
      </c>
      <c r="I341" s="263"/>
      <c r="J341" s="264">
        <f>ROUND(I341*H341,2)</f>
        <v>0</v>
      </c>
      <c r="K341" s="260" t="s">
        <v>19</v>
      </c>
      <c r="L341" s="265"/>
      <c r="M341" s="266" t="s">
        <v>19</v>
      </c>
      <c r="N341" s="267" t="s">
        <v>44</v>
      </c>
      <c r="O341" s="85"/>
      <c r="P341" s="228">
        <f>O341*H341</f>
        <v>0</v>
      </c>
      <c r="Q341" s="228">
        <v>0.0050000000000000001</v>
      </c>
      <c r="R341" s="228">
        <f>Q341*H341</f>
        <v>0.065000000000000002</v>
      </c>
      <c r="S341" s="228">
        <v>0</v>
      </c>
      <c r="T341" s="229">
        <f>S341*H341</f>
        <v>0</v>
      </c>
      <c r="U341" s="39"/>
      <c r="V341" s="39"/>
      <c r="W341" s="39"/>
      <c r="X341" s="39"/>
      <c r="Y341" s="39"/>
      <c r="Z341" s="39"/>
      <c r="AA341" s="39"/>
      <c r="AB341" s="39"/>
      <c r="AC341" s="39"/>
      <c r="AD341" s="39"/>
      <c r="AE341" s="39"/>
      <c r="AR341" s="230" t="s">
        <v>181</v>
      </c>
      <c r="AT341" s="230" t="s">
        <v>275</v>
      </c>
      <c r="AU341" s="230" t="s">
        <v>83</v>
      </c>
      <c r="AY341" s="18" t="s">
        <v>137</v>
      </c>
      <c r="BE341" s="231">
        <f>IF(N341="základní",J341,0)</f>
        <v>0</v>
      </c>
      <c r="BF341" s="231">
        <f>IF(N341="snížená",J341,0)</f>
        <v>0</v>
      </c>
      <c r="BG341" s="231">
        <f>IF(N341="zákl. přenesená",J341,0)</f>
        <v>0</v>
      </c>
      <c r="BH341" s="231">
        <f>IF(N341="sníž. přenesená",J341,0)</f>
        <v>0</v>
      </c>
      <c r="BI341" s="231">
        <f>IF(N341="nulová",J341,0)</f>
        <v>0</v>
      </c>
      <c r="BJ341" s="18" t="s">
        <v>81</v>
      </c>
      <c r="BK341" s="231">
        <f>ROUND(I341*H341,2)</f>
        <v>0</v>
      </c>
      <c r="BL341" s="18" t="s">
        <v>144</v>
      </c>
      <c r="BM341" s="230" t="s">
        <v>499</v>
      </c>
    </row>
    <row r="342" s="13" customFormat="1">
      <c r="A342" s="13"/>
      <c r="B342" s="236"/>
      <c r="C342" s="237"/>
      <c r="D342" s="232" t="s">
        <v>148</v>
      </c>
      <c r="E342" s="238" t="s">
        <v>19</v>
      </c>
      <c r="F342" s="239" t="s">
        <v>495</v>
      </c>
      <c r="G342" s="237"/>
      <c r="H342" s="240">
        <v>13</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148</v>
      </c>
      <c r="AU342" s="246" t="s">
        <v>83</v>
      </c>
      <c r="AV342" s="13" t="s">
        <v>83</v>
      </c>
      <c r="AW342" s="13" t="s">
        <v>35</v>
      </c>
      <c r="AX342" s="13" t="s">
        <v>73</v>
      </c>
      <c r="AY342" s="246" t="s">
        <v>137</v>
      </c>
    </row>
    <row r="343" s="14" customFormat="1">
      <c r="A343" s="14"/>
      <c r="B343" s="247"/>
      <c r="C343" s="248"/>
      <c r="D343" s="232" t="s">
        <v>148</v>
      </c>
      <c r="E343" s="249" t="s">
        <v>19</v>
      </c>
      <c r="F343" s="250" t="s">
        <v>150</v>
      </c>
      <c r="G343" s="248"/>
      <c r="H343" s="251">
        <v>13</v>
      </c>
      <c r="I343" s="252"/>
      <c r="J343" s="248"/>
      <c r="K343" s="248"/>
      <c r="L343" s="253"/>
      <c r="M343" s="254"/>
      <c r="N343" s="255"/>
      <c r="O343" s="255"/>
      <c r="P343" s="255"/>
      <c r="Q343" s="255"/>
      <c r="R343" s="255"/>
      <c r="S343" s="255"/>
      <c r="T343" s="256"/>
      <c r="U343" s="14"/>
      <c r="V343" s="14"/>
      <c r="W343" s="14"/>
      <c r="X343" s="14"/>
      <c r="Y343" s="14"/>
      <c r="Z343" s="14"/>
      <c r="AA343" s="14"/>
      <c r="AB343" s="14"/>
      <c r="AC343" s="14"/>
      <c r="AD343" s="14"/>
      <c r="AE343" s="14"/>
      <c r="AT343" s="257" t="s">
        <v>148</v>
      </c>
      <c r="AU343" s="257" t="s">
        <v>83</v>
      </c>
      <c r="AV343" s="14" t="s">
        <v>144</v>
      </c>
      <c r="AW343" s="14" t="s">
        <v>35</v>
      </c>
      <c r="AX343" s="14" t="s">
        <v>81</v>
      </c>
      <c r="AY343" s="257" t="s">
        <v>137</v>
      </c>
    </row>
    <row r="344" s="2" customFormat="1" ht="16.5" customHeight="1">
      <c r="A344" s="39"/>
      <c r="B344" s="40"/>
      <c r="C344" s="219" t="s">
        <v>500</v>
      </c>
      <c r="D344" s="219" t="s">
        <v>139</v>
      </c>
      <c r="E344" s="220" t="s">
        <v>501</v>
      </c>
      <c r="F344" s="221" t="s">
        <v>502</v>
      </c>
      <c r="G344" s="222" t="s">
        <v>142</v>
      </c>
      <c r="H344" s="223">
        <v>1</v>
      </c>
      <c r="I344" s="224"/>
      <c r="J344" s="225">
        <f>ROUND(I344*H344,2)</f>
        <v>0</v>
      </c>
      <c r="K344" s="221" t="s">
        <v>143</v>
      </c>
      <c r="L344" s="45"/>
      <c r="M344" s="226" t="s">
        <v>19</v>
      </c>
      <c r="N344" s="227" t="s">
        <v>44</v>
      </c>
      <c r="O344" s="85"/>
      <c r="P344" s="228">
        <f>O344*H344</f>
        <v>0</v>
      </c>
      <c r="Q344" s="228">
        <v>0</v>
      </c>
      <c r="R344" s="228">
        <f>Q344*H344</f>
        <v>0</v>
      </c>
      <c r="S344" s="228">
        <v>0</v>
      </c>
      <c r="T344" s="229">
        <f>S344*H344</f>
        <v>0</v>
      </c>
      <c r="U344" s="39"/>
      <c r="V344" s="39"/>
      <c r="W344" s="39"/>
      <c r="X344" s="39"/>
      <c r="Y344" s="39"/>
      <c r="Z344" s="39"/>
      <c r="AA344" s="39"/>
      <c r="AB344" s="39"/>
      <c r="AC344" s="39"/>
      <c r="AD344" s="39"/>
      <c r="AE344" s="39"/>
      <c r="AR344" s="230" t="s">
        <v>144</v>
      </c>
      <c r="AT344" s="230" t="s">
        <v>139</v>
      </c>
      <c r="AU344" s="230" t="s">
        <v>83</v>
      </c>
      <c r="AY344" s="18" t="s">
        <v>137</v>
      </c>
      <c r="BE344" s="231">
        <f>IF(N344="základní",J344,0)</f>
        <v>0</v>
      </c>
      <c r="BF344" s="231">
        <f>IF(N344="snížená",J344,0)</f>
        <v>0</v>
      </c>
      <c r="BG344" s="231">
        <f>IF(N344="zákl. přenesená",J344,0)</f>
        <v>0</v>
      </c>
      <c r="BH344" s="231">
        <f>IF(N344="sníž. přenesená",J344,0)</f>
        <v>0</v>
      </c>
      <c r="BI344" s="231">
        <f>IF(N344="nulová",J344,0)</f>
        <v>0</v>
      </c>
      <c r="BJ344" s="18" t="s">
        <v>81</v>
      </c>
      <c r="BK344" s="231">
        <f>ROUND(I344*H344,2)</f>
        <v>0</v>
      </c>
      <c r="BL344" s="18" t="s">
        <v>144</v>
      </c>
      <c r="BM344" s="230" t="s">
        <v>503</v>
      </c>
    </row>
    <row r="345" s="2" customFormat="1">
      <c r="A345" s="39"/>
      <c r="B345" s="40"/>
      <c r="C345" s="41"/>
      <c r="D345" s="232" t="s">
        <v>146</v>
      </c>
      <c r="E345" s="41"/>
      <c r="F345" s="233" t="s">
        <v>504</v>
      </c>
      <c r="G345" s="41"/>
      <c r="H345" s="41"/>
      <c r="I345" s="137"/>
      <c r="J345" s="41"/>
      <c r="K345" s="41"/>
      <c r="L345" s="45"/>
      <c r="M345" s="234"/>
      <c r="N345" s="235"/>
      <c r="O345" s="85"/>
      <c r="P345" s="85"/>
      <c r="Q345" s="85"/>
      <c r="R345" s="85"/>
      <c r="S345" s="85"/>
      <c r="T345" s="86"/>
      <c r="U345" s="39"/>
      <c r="V345" s="39"/>
      <c r="W345" s="39"/>
      <c r="X345" s="39"/>
      <c r="Y345" s="39"/>
      <c r="Z345" s="39"/>
      <c r="AA345" s="39"/>
      <c r="AB345" s="39"/>
      <c r="AC345" s="39"/>
      <c r="AD345" s="39"/>
      <c r="AE345" s="39"/>
      <c r="AT345" s="18" t="s">
        <v>146</v>
      </c>
      <c r="AU345" s="18" t="s">
        <v>83</v>
      </c>
    </row>
    <row r="346" s="13" customFormat="1">
      <c r="A346" s="13"/>
      <c r="B346" s="236"/>
      <c r="C346" s="237"/>
      <c r="D346" s="232" t="s">
        <v>148</v>
      </c>
      <c r="E346" s="238" t="s">
        <v>19</v>
      </c>
      <c r="F346" s="239" t="s">
        <v>505</v>
      </c>
      <c r="G346" s="237"/>
      <c r="H346" s="240">
        <v>1</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148</v>
      </c>
      <c r="AU346" s="246" t="s">
        <v>83</v>
      </c>
      <c r="AV346" s="13" t="s">
        <v>83</v>
      </c>
      <c r="AW346" s="13" t="s">
        <v>35</v>
      </c>
      <c r="AX346" s="13" t="s">
        <v>73</v>
      </c>
      <c r="AY346" s="246" t="s">
        <v>137</v>
      </c>
    </row>
    <row r="347" s="14" customFormat="1">
      <c r="A347" s="14"/>
      <c r="B347" s="247"/>
      <c r="C347" s="248"/>
      <c r="D347" s="232" t="s">
        <v>148</v>
      </c>
      <c r="E347" s="249" t="s">
        <v>19</v>
      </c>
      <c r="F347" s="250" t="s">
        <v>150</v>
      </c>
      <c r="G347" s="248"/>
      <c r="H347" s="251">
        <v>1</v>
      </c>
      <c r="I347" s="252"/>
      <c r="J347" s="248"/>
      <c r="K347" s="248"/>
      <c r="L347" s="253"/>
      <c r="M347" s="254"/>
      <c r="N347" s="255"/>
      <c r="O347" s="255"/>
      <c r="P347" s="255"/>
      <c r="Q347" s="255"/>
      <c r="R347" s="255"/>
      <c r="S347" s="255"/>
      <c r="T347" s="256"/>
      <c r="U347" s="14"/>
      <c r="V347" s="14"/>
      <c r="W347" s="14"/>
      <c r="X347" s="14"/>
      <c r="Y347" s="14"/>
      <c r="Z347" s="14"/>
      <c r="AA347" s="14"/>
      <c r="AB347" s="14"/>
      <c r="AC347" s="14"/>
      <c r="AD347" s="14"/>
      <c r="AE347" s="14"/>
      <c r="AT347" s="257" t="s">
        <v>148</v>
      </c>
      <c r="AU347" s="257" t="s">
        <v>83</v>
      </c>
      <c r="AV347" s="14" t="s">
        <v>144</v>
      </c>
      <c r="AW347" s="14" t="s">
        <v>35</v>
      </c>
      <c r="AX347" s="14" t="s">
        <v>81</v>
      </c>
      <c r="AY347" s="257" t="s">
        <v>137</v>
      </c>
    </row>
    <row r="348" s="2" customFormat="1" ht="16.5" customHeight="1">
      <c r="A348" s="39"/>
      <c r="B348" s="40"/>
      <c r="C348" s="258" t="s">
        <v>506</v>
      </c>
      <c r="D348" s="258" t="s">
        <v>275</v>
      </c>
      <c r="E348" s="259" t="s">
        <v>507</v>
      </c>
      <c r="F348" s="260" t="s">
        <v>508</v>
      </c>
      <c r="G348" s="261" t="s">
        <v>142</v>
      </c>
      <c r="H348" s="262">
        <v>1</v>
      </c>
      <c r="I348" s="263"/>
      <c r="J348" s="264">
        <f>ROUND(I348*H348,2)</f>
        <v>0</v>
      </c>
      <c r="K348" s="260" t="s">
        <v>143</v>
      </c>
      <c r="L348" s="265"/>
      <c r="M348" s="266" t="s">
        <v>19</v>
      </c>
      <c r="N348" s="267" t="s">
        <v>44</v>
      </c>
      <c r="O348" s="85"/>
      <c r="P348" s="228">
        <f>O348*H348</f>
        <v>0</v>
      </c>
      <c r="Q348" s="228">
        <v>0.0063</v>
      </c>
      <c r="R348" s="228">
        <f>Q348*H348</f>
        <v>0.0063</v>
      </c>
      <c r="S348" s="228">
        <v>0</v>
      </c>
      <c r="T348" s="229">
        <f>S348*H348</f>
        <v>0</v>
      </c>
      <c r="U348" s="39"/>
      <c r="V348" s="39"/>
      <c r="W348" s="39"/>
      <c r="X348" s="39"/>
      <c r="Y348" s="39"/>
      <c r="Z348" s="39"/>
      <c r="AA348" s="39"/>
      <c r="AB348" s="39"/>
      <c r="AC348" s="39"/>
      <c r="AD348" s="39"/>
      <c r="AE348" s="39"/>
      <c r="AR348" s="230" t="s">
        <v>181</v>
      </c>
      <c r="AT348" s="230" t="s">
        <v>275</v>
      </c>
      <c r="AU348" s="230" t="s">
        <v>83</v>
      </c>
      <c r="AY348" s="18" t="s">
        <v>137</v>
      </c>
      <c r="BE348" s="231">
        <f>IF(N348="základní",J348,0)</f>
        <v>0</v>
      </c>
      <c r="BF348" s="231">
        <f>IF(N348="snížená",J348,0)</f>
        <v>0</v>
      </c>
      <c r="BG348" s="231">
        <f>IF(N348="zákl. přenesená",J348,0)</f>
        <v>0</v>
      </c>
      <c r="BH348" s="231">
        <f>IF(N348="sníž. přenesená",J348,0)</f>
        <v>0</v>
      </c>
      <c r="BI348" s="231">
        <f>IF(N348="nulová",J348,0)</f>
        <v>0</v>
      </c>
      <c r="BJ348" s="18" t="s">
        <v>81</v>
      </c>
      <c r="BK348" s="231">
        <f>ROUND(I348*H348,2)</f>
        <v>0</v>
      </c>
      <c r="BL348" s="18" t="s">
        <v>144</v>
      </c>
      <c r="BM348" s="230" t="s">
        <v>509</v>
      </c>
    </row>
    <row r="349" s="13" customFormat="1">
      <c r="A349" s="13"/>
      <c r="B349" s="236"/>
      <c r="C349" s="237"/>
      <c r="D349" s="232" t="s">
        <v>148</v>
      </c>
      <c r="E349" s="238" t="s">
        <v>19</v>
      </c>
      <c r="F349" s="239" t="s">
        <v>510</v>
      </c>
      <c r="G349" s="237"/>
      <c r="H349" s="240">
        <v>1</v>
      </c>
      <c r="I349" s="241"/>
      <c r="J349" s="237"/>
      <c r="K349" s="237"/>
      <c r="L349" s="242"/>
      <c r="M349" s="243"/>
      <c r="N349" s="244"/>
      <c r="O349" s="244"/>
      <c r="P349" s="244"/>
      <c r="Q349" s="244"/>
      <c r="R349" s="244"/>
      <c r="S349" s="244"/>
      <c r="T349" s="245"/>
      <c r="U349" s="13"/>
      <c r="V349" s="13"/>
      <c r="W349" s="13"/>
      <c r="X349" s="13"/>
      <c r="Y349" s="13"/>
      <c r="Z349" s="13"/>
      <c r="AA349" s="13"/>
      <c r="AB349" s="13"/>
      <c r="AC349" s="13"/>
      <c r="AD349" s="13"/>
      <c r="AE349" s="13"/>
      <c r="AT349" s="246" t="s">
        <v>148</v>
      </c>
      <c r="AU349" s="246" t="s">
        <v>83</v>
      </c>
      <c r="AV349" s="13" t="s">
        <v>83</v>
      </c>
      <c r="AW349" s="13" t="s">
        <v>35</v>
      </c>
      <c r="AX349" s="13" t="s">
        <v>73</v>
      </c>
      <c r="AY349" s="246" t="s">
        <v>137</v>
      </c>
    </row>
    <row r="350" s="14" customFormat="1">
      <c r="A350" s="14"/>
      <c r="B350" s="247"/>
      <c r="C350" s="248"/>
      <c r="D350" s="232" t="s">
        <v>148</v>
      </c>
      <c r="E350" s="249" t="s">
        <v>19</v>
      </c>
      <c r="F350" s="250" t="s">
        <v>150</v>
      </c>
      <c r="G350" s="248"/>
      <c r="H350" s="251">
        <v>1</v>
      </c>
      <c r="I350" s="252"/>
      <c r="J350" s="248"/>
      <c r="K350" s="248"/>
      <c r="L350" s="253"/>
      <c r="M350" s="254"/>
      <c r="N350" s="255"/>
      <c r="O350" s="255"/>
      <c r="P350" s="255"/>
      <c r="Q350" s="255"/>
      <c r="R350" s="255"/>
      <c r="S350" s="255"/>
      <c r="T350" s="256"/>
      <c r="U350" s="14"/>
      <c r="V350" s="14"/>
      <c r="W350" s="14"/>
      <c r="X350" s="14"/>
      <c r="Y350" s="14"/>
      <c r="Z350" s="14"/>
      <c r="AA350" s="14"/>
      <c r="AB350" s="14"/>
      <c r="AC350" s="14"/>
      <c r="AD350" s="14"/>
      <c r="AE350" s="14"/>
      <c r="AT350" s="257" t="s">
        <v>148</v>
      </c>
      <c r="AU350" s="257" t="s">
        <v>83</v>
      </c>
      <c r="AV350" s="14" t="s">
        <v>144</v>
      </c>
      <c r="AW350" s="14" t="s">
        <v>35</v>
      </c>
      <c r="AX350" s="14" t="s">
        <v>81</v>
      </c>
      <c r="AY350" s="257" t="s">
        <v>137</v>
      </c>
    </row>
    <row r="351" s="2" customFormat="1" ht="16.5" customHeight="1">
      <c r="A351" s="39"/>
      <c r="B351" s="40"/>
      <c r="C351" s="219" t="s">
        <v>511</v>
      </c>
      <c r="D351" s="219" t="s">
        <v>139</v>
      </c>
      <c r="E351" s="220" t="s">
        <v>512</v>
      </c>
      <c r="F351" s="221" t="s">
        <v>513</v>
      </c>
      <c r="G351" s="222" t="s">
        <v>142</v>
      </c>
      <c r="H351" s="223">
        <v>12</v>
      </c>
      <c r="I351" s="224"/>
      <c r="J351" s="225">
        <f>ROUND(I351*H351,2)</f>
        <v>0</v>
      </c>
      <c r="K351" s="221" t="s">
        <v>143</v>
      </c>
      <c r="L351" s="45"/>
      <c r="M351" s="226" t="s">
        <v>19</v>
      </c>
      <c r="N351" s="227" t="s">
        <v>44</v>
      </c>
      <c r="O351" s="85"/>
      <c r="P351" s="228">
        <f>O351*H351</f>
        <v>0</v>
      </c>
      <c r="Q351" s="228">
        <v>0.10940999999999999</v>
      </c>
      <c r="R351" s="228">
        <f>Q351*H351</f>
        <v>1.3129199999999999</v>
      </c>
      <c r="S351" s="228">
        <v>0</v>
      </c>
      <c r="T351" s="229">
        <f>S351*H351</f>
        <v>0</v>
      </c>
      <c r="U351" s="39"/>
      <c r="V351" s="39"/>
      <c r="W351" s="39"/>
      <c r="X351" s="39"/>
      <c r="Y351" s="39"/>
      <c r="Z351" s="39"/>
      <c r="AA351" s="39"/>
      <c r="AB351" s="39"/>
      <c r="AC351" s="39"/>
      <c r="AD351" s="39"/>
      <c r="AE351" s="39"/>
      <c r="AR351" s="230" t="s">
        <v>144</v>
      </c>
      <c r="AT351" s="230" t="s">
        <v>139</v>
      </c>
      <c r="AU351" s="230" t="s">
        <v>83</v>
      </c>
      <c r="AY351" s="18" t="s">
        <v>137</v>
      </c>
      <c r="BE351" s="231">
        <f>IF(N351="základní",J351,0)</f>
        <v>0</v>
      </c>
      <c r="BF351" s="231">
        <f>IF(N351="snížená",J351,0)</f>
        <v>0</v>
      </c>
      <c r="BG351" s="231">
        <f>IF(N351="zákl. přenesená",J351,0)</f>
        <v>0</v>
      </c>
      <c r="BH351" s="231">
        <f>IF(N351="sníž. přenesená",J351,0)</f>
        <v>0</v>
      </c>
      <c r="BI351" s="231">
        <f>IF(N351="nulová",J351,0)</f>
        <v>0</v>
      </c>
      <c r="BJ351" s="18" t="s">
        <v>81</v>
      </c>
      <c r="BK351" s="231">
        <f>ROUND(I351*H351,2)</f>
        <v>0</v>
      </c>
      <c r="BL351" s="18" t="s">
        <v>144</v>
      </c>
      <c r="BM351" s="230" t="s">
        <v>514</v>
      </c>
    </row>
    <row r="352" s="2" customFormat="1">
      <c r="A352" s="39"/>
      <c r="B352" s="40"/>
      <c r="C352" s="41"/>
      <c r="D352" s="232" t="s">
        <v>146</v>
      </c>
      <c r="E352" s="41"/>
      <c r="F352" s="233" t="s">
        <v>515</v>
      </c>
      <c r="G352" s="41"/>
      <c r="H352" s="41"/>
      <c r="I352" s="137"/>
      <c r="J352" s="41"/>
      <c r="K352" s="41"/>
      <c r="L352" s="45"/>
      <c r="M352" s="234"/>
      <c r="N352" s="235"/>
      <c r="O352" s="85"/>
      <c r="P352" s="85"/>
      <c r="Q352" s="85"/>
      <c r="R352" s="85"/>
      <c r="S352" s="85"/>
      <c r="T352" s="86"/>
      <c r="U352" s="39"/>
      <c r="V352" s="39"/>
      <c r="W352" s="39"/>
      <c r="X352" s="39"/>
      <c r="Y352" s="39"/>
      <c r="Z352" s="39"/>
      <c r="AA352" s="39"/>
      <c r="AB352" s="39"/>
      <c r="AC352" s="39"/>
      <c r="AD352" s="39"/>
      <c r="AE352" s="39"/>
      <c r="AT352" s="18" t="s">
        <v>146</v>
      </c>
      <c r="AU352" s="18" t="s">
        <v>83</v>
      </c>
    </row>
    <row r="353" s="13" customFormat="1">
      <c r="A353" s="13"/>
      <c r="B353" s="236"/>
      <c r="C353" s="237"/>
      <c r="D353" s="232" t="s">
        <v>148</v>
      </c>
      <c r="E353" s="238" t="s">
        <v>19</v>
      </c>
      <c r="F353" s="239" t="s">
        <v>516</v>
      </c>
      <c r="G353" s="237"/>
      <c r="H353" s="240">
        <v>12</v>
      </c>
      <c r="I353" s="241"/>
      <c r="J353" s="237"/>
      <c r="K353" s="237"/>
      <c r="L353" s="242"/>
      <c r="M353" s="243"/>
      <c r="N353" s="244"/>
      <c r="O353" s="244"/>
      <c r="P353" s="244"/>
      <c r="Q353" s="244"/>
      <c r="R353" s="244"/>
      <c r="S353" s="244"/>
      <c r="T353" s="245"/>
      <c r="U353" s="13"/>
      <c r="V353" s="13"/>
      <c r="W353" s="13"/>
      <c r="X353" s="13"/>
      <c r="Y353" s="13"/>
      <c r="Z353" s="13"/>
      <c r="AA353" s="13"/>
      <c r="AB353" s="13"/>
      <c r="AC353" s="13"/>
      <c r="AD353" s="13"/>
      <c r="AE353" s="13"/>
      <c r="AT353" s="246" t="s">
        <v>148</v>
      </c>
      <c r="AU353" s="246" t="s">
        <v>83</v>
      </c>
      <c r="AV353" s="13" t="s">
        <v>83</v>
      </c>
      <c r="AW353" s="13" t="s">
        <v>35</v>
      </c>
      <c r="AX353" s="13" t="s">
        <v>73</v>
      </c>
      <c r="AY353" s="246" t="s">
        <v>137</v>
      </c>
    </row>
    <row r="354" s="14" customFormat="1">
      <c r="A354" s="14"/>
      <c r="B354" s="247"/>
      <c r="C354" s="248"/>
      <c r="D354" s="232" t="s">
        <v>148</v>
      </c>
      <c r="E354" s="249" t="s">
        <v>19</v>
      </c>
      <c r="F354" s="250" t="s">
        <v>150</v>
      </c>
      <c r="G354" s="248"/>
      <c r="H354" s="251">
        <v>12</v>
      </c>
      <c r="I354" s="252"/>
      <c r="J354" s="248"/>
      <c r="K354" s="248"/>
      <c r="L354" s="253"/>
      <c r="M354" s="254"/>
      <c r="N354" s="255"/>
      <c r="O354" s="255"/>
      <c r="P354" s="255"/>
      <c r="Q354" s="255"/>
      <c r="R354" s="255"/>
      <c r="S354" s="255"/>
      <c r="T354" s="256"/>
      <c r="U354" s="14"/>
      <c r="V354" s="14"/>
      <c r="W354" s="14"/>
      <c r="X354" s="14"/>
      <c r="Y354" s="14"/>
      <c r="Z354" s="14"/>
      <c r="AA354" s="14"/>
      <c r="AB354" s="14"/>
      <c r="AC354" s="14"/>
      <c r="AD354" s="14"/>
      <c r="AE354" s="14"/>
      <c r="AT354" s="257" t="s">
        <v>148</v>
      </c>
      <c r="AU354" s="257" t="s">
        <v>83</v>
      </c>
      <c r="AV354" s="14" t="s">
        <v>144</v>
      </c>
      <c r="AW354" s="14" t="s">
        <v>35</v>
      </c>
      <c r="AX354" s="14" t="s">
        <v>81</v>
      </c>
      <c r="AY354" s="257" t="s">
        <v>137</v>
      </c>
    </row>
    <row r="355" s="2" customFormat="1" ht="16.5" customHeight="1">
      <c r="A355" s="39"/>
      <c r="B355" s="40"/>
      <c r="C355" s="258" t="s">
        <v>517</v>
      </c>
      <c r="D355" s="258" t="s">
        <v>275</v>
      </c>
      <c r="E355" s="259" t="s">
        <v>518</v>
      </c>
      <c r="F355" s="260" t="s">
        <v>519</v>
      </c>
      <c r="G355" s="261" t="s">
        <v>142</v>
      </c>
      <c r="H355" s="262">
        <v>12</v>
      </c>
      <c r="I355" s="263"/>
      <c r="J355" s="264">
        <f>ROUND(I355*H355,2)</f>
        <v>0</v>
      </c>
      <c r="K355" s="260" t="s">
        <v>143</v>
      </c>
      <c r="L355" s="265"/>
      <c r="M355" s="266" t="s">
        <v>19</v>
      </c>
      <c r="N355" s="267" t="s">
        <v>44</v>
      </c>
      <c r="O355" s="85"/>
      <c r="P355" s="228">
        <f>O355*H355</f>
        <v>0</v>
      </c>
      <c r="Q355" s="228">
        <v>0.0061000000000000004</v>
      </c>
      <c r="R355" s="228">
        <f>Q355*H355</f>
        <v>0.073200000000000001</v>
      </c>
      <c r="S355" s="228">
        <v>0</v>
      </c>
      <c r="T355" s="229">
        <f>S355*H355</f>
        <v>0</v>
      </c>
      <c r="U355" s="39"/>
      <c r="V355" s="39"/>
      <c r="W355" s="39"/>
      <c r="X355" s="39"/>
      <c r="Y355" s="39"/>
      <c r="Z355" s="39"/>
      <c r="AA355" s="39"/>
      <c r="AB355" s="39"/>
      <c r="AC355" s="39"/>
      <c r="AD355" s="39"/>
      <c r="AE355" s="39"/>
      <c r="AR355" s="230" t="s">
        <v>181</v>
      </c>
      <c r="AT355" s="230" t="s">
        <v>275</v>
      </c>
      <c r="AU355" s="230" t="s">
        <v>83</v>
      </c>
      <c r="AY355" s="18" t="s">
        <v>137</v>
      </c>
      <c r="BE355" s="231">
        <f>IF(N355="základní",J355,0)</f>
        <v>0</v>
      </c>
      <c r="BF355" s="231">
        <f>IF(N355="snížená",J355,0)</f>
        <v>0</v>
      </c>
      <c r="BG355" s="231">
        <f>IF(N355="zákl. přenesená",J355,0)</f>
        <v>0</v>
      </c>
      <c r="BH355" s="231">
        <f>IF(N355="sníž. přenesená",J355,0)</f>
        <v>0</v>
      </c>
      <c r="BI355" s="231">
        <f>IF(N355="nulová",J355,0)</f>
        <v>0</v>
      </c>
      <c r="BJ355" s="18" t="s">
        <v>81</v>
      </c>
      <c r="BK355" s="231">
        <f>ROUND(I355*H355,2)</f>
        <v>0</v>
      </c>
      <c r="BL355" s="18" t="s">
        <v>144</v>
      </c>
      <c r="BM355" s="230" t="s">
        <v>520</v>
      </c>
    </row>
    <row r="356" s="13" customFormat="1">
      <c r="A356" s="13"/>
      <c r="B356" s="236"/>
      <c r="C356" s="237"/>
      <c r="D356" s="232" t="s">
        <v>148</v>
      </c>
      <c r="E356" s="238" t="s">
        <v>19</v>
      </c>
      <c r="F356" s="239" t="s">
        <v>516</v>
      </c>
      <c r="G356" s="237"/>
      <c r="H356" s="240">
        <v>12</v>
      </c>
      <c r="I356" s="241"/>
      <c r="J356" s="237"/>
      <c r="K356" s="237"/>
      <c r="L356" s="242"/>
      <c r="M356" s="243"/>
      <c r="N356" s="244"/>
      <c r="O356" s="244"/>
      <c r="P356" s="244"/>
      <c r="Q356" s="244"/>
      <c r="R356" s="244"/>
      <c r="S356" s="244"/>
      <c r="T356" s="245"/>
      <c r="U356" s="13"/>
      <c r="V356" s="13"/>
      <c r="W356" s="13"/>
      <c r="X356" s="13"/>
      <c r="Y356" s="13"/>
      <c r="Z356" s="13"/>
      <c r="AA356" s="13"/>
      <c r="AB356" s="13"/>
      <c r="AC356" s="13"/>
      <c r="AD356" s="13"/>
      <c r="AE356" s="13"/>
      <c r="AT356" s="246" t="s">
        <v>148</v>
      </c>
      <c r="AU356" s="246" t="s">
        <v>83</v>
      </c>
      <c r="AV356" s="13" t="s">
        <v>83</v>
      </c>
      <c r="AW356" s="13" t="s">
        <v>35</v>
      </c>
      <c r="AX356" s="13" t="s">
        <v>73</v>
      </c>
      <c r="AY356" s="246" t="s">
        <v>137</v>
      </c>
    </row>
    <row r="357" s="14" customFormat="1">
      <c r="A357" s="14"/>
      <c r="B357" s="247"/>
      <c r="C357" s="248"/>
      <c r="D357" s="232" t="s">
        <v>148</v>
      </c>
      <c r="E357" s="249" t="s">
        <v>19</v>
      </c>
      <c r="F357" s="250" t="s">
        <v>150</v>
      </c>
      <c r="G357" s="248"/>
      <c r="H357" s="251">
        <v>12</v>
      </c>
      <c r="I357" s="252"/>
      <c r="J357" s="248"/>
      <c r="K357" s="248"/>
      <c r="L357" s="253"/>
      <c r="M357" s="254"/>
      <c r="N357" s="255"/>
      <c r="O357" s="255"/>
      <c r="P357" s="255"/>
      <c r="Q357" s="255"/>
      <c r="R357" s="255"/>
      <c r="S357" s="255"/>
      <c r="T357" s="256"/>
      <c r="U357" s="14"/>
      <c r="V357" s="14"/>
      <c r="W357" s="14"/>
      <c r="X357" s="14"/>
      <c r="Y357" s="14"/>
      <c r="Z357" s="14"/>
      <c r="AA357" s="14"/>
      <c r="AB357" s="14"/>
      <c r="AC357" s="14"/>
      <c r="AD357" s="14"/>
      <c r="AE357" s="14"/>
      <c r="AT357" s="257" t="s">
        <v>148</v>
      </c>
      <c r="AU357" s="257" t="s">
        <v>83</v>
      </c>
      <c r="AV357" s="14" t="s">
        <v>144</v>
      </c>
      <c r="AW357" s="14" t="s">
        <v>35</v>
      </c>
      <c r="AX357" s="14" t="s">
        <v>81</v>
      </c>
      <c r="AY357" s="257" t="s">
        <v>137</v>
      </c>
    </row>
    <row r="358" s="2" customFormat="1" ht="16.5" customHeight="1">
      <c r="A358" s="39"/>
      <c r="B358" s="40"/>
      <c r="C358" s="219" t="s">
        <v>521</v>
      </c>
      <c r="D358" s="219" t="s">
        <v>139</v>
      </c>
      <c r="E358" s="220" t="s">
        <v>522</v>
      </c>
      <c r="F358" s="221" t="s">
        <v>523</v>
      </c>
      <c r="G358" s="222" t="s">
        <v>163</v>
      </c>
      <c r="H358" s="223">
        <v>386</v>
      </c>
      <c r="I358" s="224"/>
      <c r="J358" s="225">
        <f>ROUND(I358*H358,2)</f>
        <v>0</v>
      </c>
      <c r="K358" s="221" t="s">
        <v>143</v>
      </c>
      <c r="L358" s="45"/>
      <c r="M358" s="226" t="s">
        <v>19</v>
      </c>
      <c r="N358" s="227" t="s">
        <v>44</v>
      </c>
      <c r="O358" s="85"/>
      <c r="P358" s="228">
        <f>O358*H358</f>
        <v>0</v>
      </c>
      <c r="Q358" s="228">
        <v>0.00059999999999999995</v>
      </c>
      <c r="R358" s="228">
        <f>Q358*H358</f>
        <v>0.23159999999999997</v>
      </c>
      <c r="S358" s="228">
        <v>0</v>
      </c>
      <c r="T358" s="229">
        <f>S358*H358</f>
        <v>0</v>
      </c>
      <c r="U358" s="39"/>
      <c r="V358" s="39"/>
      <c r="W358" s="39"/>
      <c r="X358" s="39"/>
      <c r="Y358" s="39"/>
      <c r="Z358" s="39"/>
      <c r="AA358" s="39"/>
      <c r="AB358" s="39"/>
      <c r="AC358" s="39"/>
      <c r="AD358" s="39"/>
      <c r="AE358" s="39"/>
      <c r="AR358" s="230" t="s">
        <v>144</v>
      </c>
      <c r="AT358" s="230" t="s">
        <v>139</v>
      </c>
      <c r="AU358" s="230" t="s">
        <v>83</v>
      </c>
      <c r="AY358" s="18" t="s">
        <v>137</v>
      </c>
      <c r="BE358" s="231">
        <f>IF(N358="základní",J358,0)</f>
        <v>0</v>
      </c>
      <c r="BF358" s="231">
        <f>IF(N358="snížená",J358,0)</f>
        <v>0</v>
      </c>
      <c r="BG358" s="231">
        <f>IF(N358="zákl. přenesená",J358,0)</f>
        <v>0</v>
      </c>
      <c r="BH358" s="231">
        <f>IF(N358="sníž. přenesená",J358,0)</f>
        <v>0</v>
      </c>
      <c r="BI358" s="231">
        <f>IF(N358="nulová",J358,0)</f>
        <v>0</v>
      </c>
      <c r="BJ358" s="18" t="s">
        <v>81</v>
      </c>
      <c r="BK358" s="231">
        <f>ROUND(I358*H358,2)</f>
        <v>0</v>
      </c>
      <c r="BL358" s="18" t="s">
        <v>144</v>
      </c>
      <c r="BM358" s="230" t="s">
        <v>524</v>
      </c>
    </row>
    <row r="359" s="2" customFormat="1">
      <c r="A359" s="39"/>
      <c r="B359" s="40"/>
      <c r="C359" s="41"/>
      <c r="D359" s="232" t="s">
        <v>146</v>
      </c>
      <c r="E359" s="41"/>
      <c r="F359" s="233" t="s">
        <v>525</v>
      </c>
      <c r="G359" s="41"/>
      <c r="H359" s="41"/>
      <c r="I359" s="137"/>
      <c r="J359" s="41"/>
      <c r="K359" s="41"/>
      <c r="L359" s="45"/>
      <c r="M359" s="234"/>
      <c r="N359" s="235"/>
      <c r="O359" s="85"/>
      <c r="P359" s="85"/>
      <c r="Q359" s="85"/>
      <c r="R359" s="85"/>
      <c r="S359" s="85"/>
      <c r="T359" s="86"/>
      <c r="U359" s="39"/>
      <c r="V359" s="39"/>
      <c r="W359" s="39"/>
      <c r="X359" s="39"/>
      <c r="Y359" s="39"/>
      <c r="Z359" s="39"/>
      <c r="AA359" s="39"/>
      <c r="AB359" s="39"/>
      <c r="AC359" s="39"/>
      <c r="AD359" s="39"/>
      <c r="AE359" s="39"/>
      <c r="AT359" s="18" t="s">
        <v>146</v>
      </c>
      <c r="AU359" s="18" t="s">
        <v>83</v>
      </c>
    </row>
    <row r="360" s="13" customFormat="1">
      <c r="A360" s="13"/>
      <c r="B360" s="236"/>
      <c r="C360" s="237"/>
      <c r="D360" s="232" t="s">
        <v>148</v>
      </c>
      <c r="E360" s="238" t="s">
        <v>19</v>
      </c>
      <c r="F360" s="239" t="s">
        <v>526</v>
      </c>
      <c r="G360" s="237"/>
      <c r="H360" s="240">
        <v>386</v>
      </c>
      <c r="I360" s="241"/>
      <c r="J360" s="237"/>
      <c r="K360" s="237"/>
      <c r="L360" s="242"/>
      <c r="M360" s="243"/>
      <c r="N360" s="244"/>
      <c r="O360" s="244"/>
      <c r="P360" s="244"/>
      <c r="Q360" s="244"/>
      <c r="R360" s="244"/>
      <c r="S360" s="244"/>
      <c r="T360" s="245"/>
      <c r="U360" s="13"/>
      <c r="V360" s="13"/>
      <c r="W360" s="13"/>
      <c r="X360" s="13"/>
      <c r="Y360" s="13"/>
      <c r="Z360" s="13"/>
      <c r="AA360" s="13"/>
      <c r="AB360" s="13"/>
      <c r="AC360" s="13"/>
      <c r="AD360" s="13"/>
      <c r="AE360" s="13"/>
      <c r="AT360" s="246" t="s">
        <v>148</v>
      </c>
      <c r="AU360" s="246" t="s">
        <v>83</v>
      </c>
      <c r="AV360" s="13" t="s">
        <v>83</v>
      </c>
      <c r="AW360" s="13" t="s">
        <v>35</v>
      </c>
      <c r="AX360" s="13" t="s">
        <v>73</v>
      </c>
      <c r="AY360" s="246" t="s">
        <v>137</v>
      </c>
    </row>
    <row r="361" s="14" customFormat="1">
      <c r="A361" s="14"/>
      <c r="B361" s="247"/>
      <c r="C361" s="248"/>
      <c r="D361" s="232" t="s">
        <v>148</v>
      </c>
      <c r="E361" s="249" t="s">
        <v>19</v>
      </c>
      <c r="F361" s="250" t="s">
        <v>150</v>
      </c>
      <c r="G361" s="248"/>
      <c r="H361" s="251">
        <v>386</v>
      </c>
      <c r="I361" s="252"/>
      <c r="J361" s="248"/>
      <c r="K361" s="248"/>
      <c r="L361" s="253"/>
      <c r="M361" s="254"/>
      <c r="N361" s="255"/>
      <c r="O361" s="255"/>
      <c r="P361" s="255"/>
      <c r="Q361" s="255"/>
      <c r="R361" s="255"/>
      <c r="S361" s="255"/>
      <c r="T361" s="256"/>
      <c r="U361" s="14"/>
      <c r="V361" s="14"/>
      <c r="W361" s="14"/>
      <c r="X361" s="14"/>
      <c r="Y361" s="14"/>
      <c r="Z361" s="14"/>
      <c r="AA361" s="14"/>
      <c r="AB361" s="14"/>
      <c r="AC361" s="14"/>
      <c r="AD361" s="14"/>
      <c r="AE361" s="14"/>
      <c r="AT361" s="257" t="s">
        <v>148</v>
      </c>
      <c r="AU361" s="257" t="s">
        <v>83</v>
      </c>
      <c r="AV361" s="14" t="s">
        <v>144</v>
      </c>
      <c r="AW361" s="14" t="s">
        <v>35</v>
      </c>
      <c r="AX361" s="14" t="s">
        <v>81</v>
      </c>
      <c r="AY361" s="257" t="s">
        <v>137</v>
      </c>
    </row>
    <row r="362" s="2" customFormat="1" ht="16.5" customHeight="1">
      <c r="A362" s="39"/>
      <c r="B362" s="40"/>
      <c r="C362" s="219" t="s">
        <v>527</v>
      </c>
      <c r="D362" s="219" t="s">
        <v>139</v>
      </c>
      <c r="E362" s="220" t="s">
        <v>528</v>
      </c>
      <c r="F362" s="221" t="s">
        <v>529</v>
      </c>
      <c r="G362" s="222" t="s">
        <v>163</v>
      </c>
      <c r="H362" s="223">
        <v>386</v>
      </c>
      <c r="I362" s="224"/>
      <c r="J362" s="225">
        <f>ROUND(I362*H362,2)</f>
        <v>0</v>
      </c>
      <c r="K362" s="221" t="s">
        <v>143</v>
      </c>
      <c r="L362" s="45"/>
      <c r="M362" s="226" t="s">
        <v>19</v>
      </c>
      <c r="N362" s="227" t="s">
        <v>44</v>
      </c>
      <c r="O362" s="85"/>
      <c r="P362" s="228">
        <f>O362*H362</f>
        <v>0</v>
      </c>
      <c r="Q362" s="228">
        <v>0.0025999999999999999</v>
      </c>
      <c r="R362" s="228">
        <f>Q362*H362</f>
        <v>1.0036000000000001</v>
      </c>
      <c r="S362" s="228">
        <v>0</v>
      </c>
      <c r="T362" s="229">
        <f>S362*H362</f>
        <v>0</v>
      </c>
      <c r="U362" s="39"/>
      <c r="V362" s="39"/>
      <c r="W362" s="39"/>
      <c r="X362" s="39"/>
      <c r="Y362" s="39"/>
      <c r="Z362" s="39"/>
      <c r="AA362" s="39"/>
      <c r="AB362" s="39"/>
      <c r="AC362" s="39"/>
      <c r="AD362" s="39"/>
      <c r="AE362" s="39"/>
      <c r="AR362" s="230" t="s">
        <v>144</v>
      </c>
      <c r="AT362" s="230" t="s">
        <v>139</v>
      </c>
      <c r="AU362" s="230" t="s">
        <v>83</v>
      </c>
      <c r="AY362" s="18" t="s">
        <v>137</v>
      </c>
      <c r="BE362" s="231">
        <f>IF(N362="základní",J362,0)</f>
        <v>0</v>
      </c>
      <c r="BF362" s="231">
        <f>IF(N362="snížená",J362,0)</f>
        <v>0</v>
      </c>
      <c r="BG362" s="231">
        <f>IF(N362="zákl. přenesená",J362,0)</f>
        <v>0</v>
      </c>
      <c r="BH362" s="231">
        <f>IF(N362="sníž. přenesená",J362,0)</f>
        <v>0</v>
      </c>
      <c r="BI362" s="231">
        <f>IF(N362="nulová",J362,0)</f>
        <v>0</v>
      </c>
      <c r="BJ362" s="18" t="s">
        <v>81</v>
      </c>
      <c r="BK362" s="231">
        <f>ROUND(I362*H362,2)</f>
        <v>0</v>
      </c>
      <c r="BL362" s="18" t="s">
        <v>144</v>
      </c>
      <c r="BM362" s="230" t="s">
        <v>530</v>
      </c>
    </row>
    <row r="363" s="2" customFormat="1">
      <c r="A363" s="39"/>
      <c r="B363" s="40"/>
      <c r="C363" s="41"/>
      <c r="D363" s="232" t="s">
        <v>146</v>
      </c>
      <c r="E363" s="41"/>
      <c r="F363" s="233" t="s">
        <v>531</v>
      </c>
      <c r="G363" s="41"/>
      <c r="H363" s="41"/>
      <c r="I363" s="137"/>
      <c r="J363" s="41"/>
      <c r="K363" s="41"/>
      <c r="L363" s="45"/>
      <c r="M363" s="234"/>
      <c r="N363" s="235"/>
      <c r="O363" s="85"/>
      <c r="P363" s="85"/>
      <c r="Q363" s="85"/>
      <c r="R363" s="85"/>
      <c r="S363" s="85"/>
      <c r="T363" s="86"/>
      <c r="U363" s="39"/>
      <c r="V363" s="39"/>
      <c r="W363" s="39"/>
      <c r="X363" s="39"/>
      <c r="Y363" s="39"/>
      <c r="Z363" s="39"/>
      <c r="AA363" s="39"/>
      <c r="AB363" s="39"/>
      <c r="AC363" s="39"/>
      <c r="AD363" s="39"/>
      <c r="AE363" s="39"/>
      <c r="AT363" s="18" t="s">
        <v>146</v>
      </c>
      <c r="AU363" s="18" t="s">
        <v>83</v>
      </c>
    </row>
    <row r="364" s="2" customFormat="1" ht="24" customHeight="1">
      <c r="A364" s="39"/>
      <c r="B364" s="40"/>
      <c r="C364" s="219" t="s">
        <v>532</v>
      </c>
      <c r="D364" s="219" t="s">
        <v>139</v>
      </c>
      <c r="E364" s="220" t="s">
        <v>533</v>
      </c>
      <c r="F364" s="221" t="s">
        <v>534</v>
      </c>
      <c r="G364" s="222" t="s">
        <v>163</v>
      </c>
      <c r="H364" s="223">
        <v>386</v>
      </c>
      <c r="I364" s="224"/>
      <c r="J364" s="225">
        <f>ROUND(I364*H364,2)</f>
        <v>0</v>
      </c>
      <c r="K364" s="221" t="s">
        <v>143</v>
      </c>
      <c r="L364" s="45"/>
      <c r="M364" s="226" t="s">
        <v>19</v>
      </c>
      <c r="N364" s="227" t="s">
        <v>44</v>
      </c>
      <c r="O364" s="85"/>
      <c r="P364" s="228">
        <f>O364*H364</f>
        <v>0</v>
      </c>
      <c r="Q364" s="228">
        <v>1.0000000000000001E-05</v>
      </c>
      <c r="R364" s="228">
        <f>Q364*H364</f>
        <v>0.0038600000000000001</v>
      </c>
      <c r="S364" s="228">
        <v>0</v>
      </c>
      <c r="T364" s="229">
        <f>S364*H364</f>
        <v>0</v>
      </c>
      <c r="U364" s="39"/>
      <c r="V364" s="39"/>
      <c r="W364" s="39"/>
      <c r="X364" s="39"/>
      <c r="Y364" s="39"/>
      <c r="Z364" s="39"/>
      <c r="AA364" s="39"/>
      <c r="AB364" s="39"/>
      <c r="AC364" s="39"/>
      <c r="AD364" s="39"/>
      <c r="AE364" s="39"/>
      <c r="AR364" s="230" t="s">
        <v>144</v>
      </c>
      <c r="AT364" s="230" t="s">
        <v>139</v>
      </c>
      <c r="AU364" s="230" t="s">
        <v>83</v>
      </c>
      <c r="AY364" s="18" t="s">
        <v>137</v>
      </c>
      <c r="BE364" s="231">
        <f>IF(N364="základní",J364,0)</f>
        <v>0</v>
      </c>
      <c r="BF364" s="231">
        <f>IF(N364="snížená",J364,0)</f>
        <v>0</v>
      </c>
      <c r="BG364" s="231">
        <f>IF(N364="zákl. přenesená",J364,0)</f>
        <v>0</v>
      </c>
      <c r="BH364" s="231">
        <f>IF(N364="sníž. přenesená",J364,0)</f>
        <v>0</v>
      </c>
      <c r="BI364" s="231">
        <f>IF(N364="nulová",J364,0)</f>
        <v>0</v>
      </c>
      <c r="BJ364" s="18" t="s">
        <v>81</v>
      </c>
      <c r="BK364" s="231">
        <f>ROUND(I364*H364,2)</f>
        <v>0</v>
      </c>
      <c r="BL364" s="18" t="s">
        <v>144</v>
      </c>
      <c r="BM364" s="230" t="s">
        <v>535</v>
      </c>
    </row>
    <row r="365" s="2" customFormat="1">
      <c r="A365" s="39"/>
      <c r="B365" s="40"/>
      <c r="C365" s="41"/>
      <c r="D365" s="232" t="s">
        <v>146</v>
      </c>
      <c r="E365" s="41"/>
      <c r="F365" s="233" t="s">
        <v>536</v>
      </c>
      <c r="G365" s="41"/>
      <c r="H365" s="41"/>
      <c r="I365" s="137"/>
      <c r="J365" s="41"/>
      <c r="K365" s="41"/>
      <c r="L365" s="45"/>
      <c r="M365" s="234"/>
      <c r="N365" s="235"/>
      <c r="O365" s="85"/>
      <c r="P365" s="85"/>
      <c r="Q365" s="85"/>
      <c r="R365" s="85"/>
      <c r="S365" s="85"/>
      <c r="T365" s="86"/>
      <c r="U365" s="39"/>
      <c r="V365" s="39"/>
      <c r="W365" s="39"/>
      <c r="X365" s="39"/>
      <c r="Y365" s="39"/>
      <c r="Z365" s="39"/>
      <c r="AA365" s="39"/>
      <c r="AB365" s="39"/>
      <c r="AC365" s="39"/>
      <c r="AD365" s="39"/>
      <c r="AE365" s="39"/>
      <c r="AT365" s="18" t="s">
        <v>146</v>
      </c>
      <c r="AU365" s="18" t="s">
        <v>83</v>
      </c>
    </row>
    <row r="366" s="2" customFormat="1" ht="24" customHeight="1">
      <c r="A366" s="39"/>
      <c r="B366" s="40"/>
      <c r="C366" s="219" t="s">
        <v>537</v>
      </c>
      <c r="D366" s="219" t="s">
        <v>139</v>
      </c>
      <c r="E366" s="220" t="s">
        <v>538</v>
      </c>
      <c r="F366" s="221" t="s">
        <v>539</v>
      </c>
      <c r="G366" s="222" t="s">
        <v>202</v>
      </c>
      <c r="H366" s="223">
        <v>93</v>
      </c>
      <c r="I366" s="224"/>
      <c r="J366" s="225">
        <f>ROUND(I366*H366,2)</f>
        <v>0</v>
      </c>
      <c r="K366" s="221" t="s">
        <v>143</v>
      </c>
      <c r="L366" s="45"/>
      <c r="M366" s="226" t="s">
        <v>19</v>
      </c>
      <c r="N366" s="227" t="s">
        <v>44</v>
      </c>
      <c r="O366" s="85"/>
      <c r="P366" s="228">
        <f>O366*H366</f>
        <v>0</v>
      </c>
      <c r="Q366" s="228">
        <v>0.16849</v>
      </c>
      <c r="R366" s="228">
        <f>Q366*H366</f>
        <v>15.66957</v>
      </c>
      <c r="S366" s="228">
        <v>0</v>
      </c>
      <c r="T366" s="229">
        <f>S366*H366</f>
        <v>0</v>
      </c>
      <c r="U366" s="39"/>
      <c r="V366" s="39"/>
      <c r="W366" s="39"/>
      <c r="X366" s="39"/>
      <c r="Y366" s="39"/>
      <c r="Z366" s="39"/>
      <c r="AA366" s="39"/>
      <c r="AB366" s="39"/>
      <c r="AC366" s="39"/>
      <c r="AD366" s="39"/>
      <c r="AE366" s="39"/>
      <c r="AR366" s="230" t="s">
        <v>144</v>
      </c>
      <c r="AT366" s="230" t="s">
        <v>139</v>
      </c>
      <c r="AU366" s="230" t="s">
        <v>83</v>
      </c>
      <c r="AY366" s="18" t="s">
        <v>137</v>
      </c>
      <c r="BE366" s="231">
        <f>IF(N366="základní",J366,0)</f>
        <v>0</v>
      </c>
      <c r="BF366" s="231">
        <f>IF(N366="snížená",J366,0)</f>
        <v>0</v>
      </c>
      <c r="BG366" s="231">
        <f>IF(N366="zákl. přenesená",J366,0)</f>
        <v>0</v>
      </c>
      <c r="BH366" s="231">
        <f>IF(N366="sníž. přenesená",J366,0)</f>
        <v>0</v>
      </c>
      <c r="BI366" s="231">
        <f>IF(N366="nulová",J366,0)</f>
        <v>0</v>
      </c>
      <c r="BJ366" s="18" t="s">
        <v>81</v>
      </c>
      <c r="BK366" s="231">
        <f>ROUND(I366*H366,2)</f>
        <v>0</v>
      </c>
      <c r="BL366" s="18" t="s">
        <v>144</v>
      </c>
      <c r="BM366" s="230" t="s">
        <v>540</v>
      </c>
    </row>
    <row r="367" s="2" customFormat="1">
      <c r="A367" s="39"/>
      <c r="B367" s="40"/>
      <c r="C367" s="41"/>
      <c r="D367" s="232" t="s">
        <v>146</v>
      </c>
      <c r="E367" s="41"/>
      <c r="F367" s="233" t="s">
        <v>541</v>
      </c>
      <c r="G367" s="41"/>
      <c r="H367" s="41"/>
      <c r="I367" s="137"/>
      <c r="J367" s="41"/>
      <c r="K367" s="41"/>
      <c r="L367" s="45"/>
      <c r="M367" s="234"/>
      <c r="N367" s="235"/>
      <c r="O367" s="85"/>
      <c r="P367" s="85"/>
      <c r="Q367" s="85"/>
      <c r="R367" s="85"/>
      <c r="S367" s="85"/>
      <c r="T367" s="86"/>
      <c r="U367" s="39"/>
      <c r="V367" s="39"/>
      <c r="W367" s="39"/>
      <c r="X367" s="39"/>
      <c r="Y367" s="39"/>
      <c r="Z367" s="39"/>
      <c r="AA367" s="39"/>
      <c r="AB367" s="39"/>
      <c r="AC367" s="39"/>
      <c r="AD367" s="39"/>
      <c r="AE367" s="39"/>
      <c r="AT367" s="18" t="s">
        <v>146</v>
      </c>
      <c r="AU367" s="18" t="s">
        <v>83</v>
      </c>
    </row>
    <row r="368" s="13" customFormat="1">
      <c r="A368" s="13"/>
      <c r="B368" s="236"/>
      <c r="C368" s="237"/>
      <c r="D368" s="232" t="s">
        <v>148</v>
      </c>
      <c r="E368" s="238" t="s">
        <v>19</v>
      </c>
      <c r="F368" s="239" t="s">
        <v>542</v>
      </c>
      <c r="G368" s="237"/>
      <c r="H368" s="240">
        <v>93</v>
      </c>
      <c r="I368" s="241"/>
      <c r="J368" s="237"/>
      <c r="K368" s="237"/>
      <c r="L368" s="242"/>
      <c r="M368" s="243"/>
      <c r="N368" s="244"/>
      <c r="O368" s="244"/>
      <c r="P368" s="244"/>
      <c r="Q368" s="244"/>
      <c r="R368" s="244"/>
      <c r="S368" s="244"/>
      <c r="T368" s="245"/>
      <c r="U368" s="13"/>
      <c r="V368" s="13"/>
      <c r="W368" s="13"/>
      <c r="X368" s="13"/>
      <c r="Y368" s="13"/>
      <c r="Z368" s="13"/>
      <c r="AA368" s="13"/>
      <c r="AB368" s="13"/>
      <c r="AC368" s="13"/>
      <c r="AD368" s="13"/>
      <c r="AE368" s="13"/>
      <c r="AT368" s="246" t="s">
        <v>148</v>
      </c>
      <c r="AU368" s="246" t="s">
        <v>83</v>
      </c>
      <c r="AV368" s="13" t="s">
        <v>83</v>
      </c>
      <c r="AW368" s="13" t="s">
        <v>35</v>
      </c>
      <c r="AX368" s="13" t="s">
        <v>73</v>
      </c>
      <c r="AY368" s="246" t="s">
        <v>137</v>
      </c>
    </row>
    <row r="369" s="14" customFormat="1">
      <c r="A369" s="14"/>
      <c r="B369" s="247"/>
      <c r="C369" s="248"/>
      <c r="D369" s="232" t="s">
        <v>148</v>
      </c>
      <c r="E369" s="249" t="s">
        <v>19</v>
      </c>
      <c r="F369" s="250" t="s">
        <v>150</v>
      </c>
      <c r="G369" s="248"/>
      <c r="H369" s="251">
        <v>93</v>
      </c>
      <c r="I369" s="252"/>
      <c r="J369" s="248"/>
      <c r="K369" s="248"/>
      <c r="L369" s="253"/>
      <c r="M369" s="254"/>
      <c r="N369" s="255"/>
      <c r="O369" s="255"/>
      <c r="P369" s="255"/>
      <c r="Q369" s="255"/>
      <c r="R369" s="255"/>
      <c r="S369" s="255"/>
      <c r="T369" s="256"/>
      <c r="U369" s="14"/>
      <c r="V369" s="14"/>
      <c r="W369" s="14"/>
      <c r="X369" s="14"/>
      <c r="Y369" s="14"/>
      <c r="Z369" s="14"/>
      <c r="AA369" s="14"/>
      <c r="AB369" s="14"/>
      <c r="AC369" s="14"/>
      <c r="AD369" s="14"/>
      <c r="AE369" s="14"/>
      <c r="AT369" s="257" t="s">
        <v>148</v>
      </c>
      <c r="AU369" s="257" t="s">
        <v>83</v>
      </c>
      <c r="AV369" s="14" t="s">
        <v>144</v>
      </c>
      <c r="AW369" s="14" t="s">
        <v>35</v>
      </c>
      <c r="AX369" s="14" t="s">
        <v>81</v>
      </c>
      <c r="AY369" s="257" t="s">
        <v>137</v>
      </c>
    </row>
    <row r="370" s="2" customFormat="1" ht="16.5" customHeight="1">
      <c r="A370" s="39"/>
      <c r="B370" s="40"/>
      <c r="C370" s="258" t="s">
        <v>543</v>
      </c>
      <c r="D370" s="258" t="s">
        <v>275</v>
      </c>
      <c r="E370" s="259" t="s">
        <v>544</v>
      </c>
      <c r="F370" s="260" t="s">
        <v>545</v>
      </c>
      <c r="G370" s="261" t="s">
        <v>202</v>
      </c>
      <c r="H370" s="262">
        <v>94.859999999999999</v>
      </c>
      <c r="I370" s="263"/>
      <c r="J370" s="264">
        <f>ROUND(I370*H370,2)</f>
        <v>0</v>
      </c>
      <c r="K370" s="260" t="s">
        <v>143</v>
      </c>
      <c r="L370" s="265"/>
      <c r="M370" s="266" t="s">
        <v>19</v>
      </c>
      <c r="N370" s="267" t="s">
        <v>44</v>
      </c>
      <c r="O370" s="85"/>
      <c r="P370" s="228">
        <f>O370*H370</f>
        <v>0</v>
      </c>
      <c r="Q370" s="228">
        <v>0.055</v>
      </c>
      <c r="R370" s="228">
        <f>Q370*H370</f>
        <v>5.2172999999999998</v>
      </c>
      <c r="S370" s="228">
        <v>0</v>
      </c>
      <c r="T370" s="229">
        <f>S370*H370</f>
        <v>0</v>
      </c>
      <c r="U370" s="39"/>
      <c r="V370" s="39"/>
      <c r="W370" s="39"/>
      <c r="X370" s="39"/>
      <c r="Y370" s="39"/>
      <c r="Z370" s="39"/>
      <c r="AA370" s="39"/>
      <c r="AB370" s="39"/>
      <c r="AC370" s="39"/>
      <c r="AD370" s="39"/>
      <c r="AE370" s="39"/>
      <c r="AR370" s="230" t="s">
        <v>181</v>
      </c>
      <c r="AT370" s="230" t="s">
        <v>275</v>
      </c>
      <c r="AU370" s="230" t="s">
        <v>83</v>
      </c>
      <c r="AY370" s="18" t="s">
        <v>137</v>
      </c>
      <c r="BE370" s="231">
        <f>IF(N370="základní",J370,0)</f>
        <v>0</v>
      </c>
      <c r="BF370" s="231">
        <f>IF(N370="snížená",J370,0)</f>
        <v>0</v>
      </c>
      <c r="BG370" s="231">
        <f>IF(N370="zákl. přenesená",J370,0)</f>
        <v>0</v>
      </c>
      <c r="BH370" s="231">
        <f>IF(N370="sníž. přenesená",J370,0)</f>
        <v>0</v>
      </c>
      <c r="BI370" s="231">
        <f>IF(N370="nulová",J370,0)</f>
        <v>0</v>
      </c>
      <c r="BJ370" s="18" t="s">
        <v>81</v>
      </c>
      <c r="BK370" s="231">
        <f>ROUND(I370*H370,2)</f>
        <v>0</v>
      </c>
      <c r="BL370" s="18" t="s">
        <v>144</v>
      </c>
      <c r="BM370" s="230" t="s">
        <v>546</v>
      </c>
    </row>
    <row r="371" s="13" customFormat="1">
      <c r="A371" s="13"/>
      <c r="B371" s="236"/>
      <c r="C371" s="237"/>
      <c r="D371" s="232" t="s">
        <v>148</v>
      </c>
      <c r="E371" s="238" t="s">
        <v>19</v>
      </c>
      <c r="F371" s="239" t="s">
        <v>547</v>
      </c>
      <c r="G371" s="237"/>
      <c r="H371" s="240">
        <v>94.859999999999999</v>
      </c>
      <c r="I371" s="241"/>
      <c r="J371" s="237"/>
      <c r="K371" s="237"/>
      <c r="L371" s="242"/>
      <c r="M371" s="243"/>
      <c r="N371" s="244"/>
      <c r="O371" s="244"/>
      <c r="P371" s="244"/>
      <c r="Q371" s="244"/>
      <c r="R371" s="244"/>
      <c r="S371" s="244"/>
      <c r="T371" s="245"/>
      <c r="U371" s="13"/>
      <c r="V371" s="13"/>
      <c r="W371" s="13"/>
      <c r="X371" s="13"/>
      <c r="Y371" s="13"/>
      <c r="Z371" s="13"/>
      <c r="AA371" s="13"/>
      <c r="AB371" s="13"/>
      <c r="AC371" s="13"/>
      <c r="AD371" s="13"/>
      <c r="AE371" s="13"/>
      <c r="AT371" s="246" t="s">
        <v>148</v>
      </c>
      <c r="AU371" s="246" t="s">
        <v>83</v>
      </c>
      <c r="AV371" s="13" t="s">
        <v>83</v>
      </c>
      <c r="AW371" s="13" t="s">
        <v>35</v>
      </c>
      <c r="AX371" s="13" t="s">
        <v>73</v>
      </c>
      <c r="AY371" s="246" t="s">
        <v>137</v>
      </c>
    </row>
    <row r="372" s="14" customFormat="1">
      <c r="A372" s="14"/>
      <c r="B372" s="247"/>
      <c r="C372" s="248"/>
      <c r="D372" s="232" t="s">
        <v>148</v>
      </c>
      <c r="E372" s="249" t="s">
        <v>19</v>
      </c>
      <c r="F372" s="250" t="s">
        <v>150</v>
      </c>
      <c r="G372" s="248"/>
      <c r="H372" s="251">
        <v>94.859999999999999</v>
      </c>
      <c r="I372" s="252"/>
      <c r="J372" s="248"/>
      <c r="K372" s="248"/>
      <c r="L372" s="253"/>
      <c r="M372" s="254"/>
      <c r="N372" s="255"/>
      <c r="O372" s="255"/>
      <c r="P372" s="255"/>
      <c r="Q372" s="255"/>
      <c r="R372" s="255"/>
      <c r="S372" s="255"/>
      <c r="T372" s="256"/>
      <c r="U372" s="14"/>
      <c r="V372" s="14"/>
      <c r="W372" s="14"/>
      <c r="X372" s="14"/>
      <c r="Y372" s="14"/>
      <c r="Z372" s="14"/>
      <c r="AA372" s="14"/>
      <c r="AB372" s="14"/>
      <c r="AC372" s="14"/>
      <c r="AD372" s="14"/>
      <c r="AE372" s="14"/>
      <c r="AT372" s="257" t="s">
        <v>148</v>
      </c>
      <c r="AU372" s="257" t="s">
        <v>83</v>
      </c>
      <c r="AV372" s="14" t="s">
        <v>144</v>
      </c>
      <c r="AW372" s="14" t="s">
        <v>35</v>
      </c>
      <c r="AX372" s="14" t="s">
        <v>81</v>
      </c>
      <c r="AY372" s="257" t="s">
        <v>137</v>
      </c>
    </row>
    <row r="373" s="2" customFormat="1" ht="24" customHeight="1">
      <c r="A373" s="39"/>
      <c r="B373" s="40"/>
      <c r="C373" s="219" t="s">
        <v>548</v>
      </c>
      <c r="D373" s="219" t="s">
        <v>139</v>
      </c>
      <c r="E373" s="220" t="s">
        <v>549</v>
      </c>
      <c r="F373" s="221" t="s">
        <v>550</v>
      </c>
      <c r="G373" s="222" t="s">
        <v>202</v>
      </c>
      <c r="H373" s="223">
        <v>490.29000000000002</v>
      </c>
      <c r="I373" s="224"/>
      <c r="J373" s="225">
        <f>ROUND(I373*H373,2)</f>
        <v>0</v>
      </c>
      <c r="K373" s="221" t="s">
        <v>143</v>
      </c>
      <c r="L373" s="45"/>
      <c r="M373" s="226" t="s">
        <v>19</v>
      </c>
      <c r="N373" s="227" t="s">
        <v>44</v>
      </c>
      <c r="O373" s="85"/>
      <c r="P373" s="228">
        <f>O373*H373</f>
        <v>0</v>
      </c>
      <c r="Q373" s="228">
        <v>0.16849</v>
      </c>
      <c r="R373" s="228">
        <f>Q373*H373</f>
        <v>82.608962099999999</v>
      </c>
      <c r="S373" s="228">
        <v>0</v>
      </c>
      <c r="T373" s="229">
        <f>S373*H373</f>
        <v>0</v>
      </c>
      <c r="U373" s="39"/>
      <c r="V373" s="39"/>
      <c r="W373" s="39"/>
      <c r="X373" s="39"/>
      <c r="Y373" s="39"/>
      <c r="Z373" s="39"/>
      <c r="AA373" s="39"/>
      <c r="AB373" s="39"/>
      <c r="AC373" s="39"/>
      <c r="AD373" s="39"/>
      <c r="AE373" s="39"/>
      <c r="AR373" s="230" t="s">
        <v>144</v>
      </c>
      <c r="AT373" s="230" t="s">
        <v>139</v>
      </c>
      <c r="AU373" s="230" t="s">
        <v>83</v>
      </c>
      <c r="AY373" s="18" t="s">
        <v>137</v>
      </c>
      <c r="BE373" s="231">
        <f>IF(N373="základní",J373,0)</f>
        <v>0</v>
      </c>
      <c r="BF373" s="231">
        <f>IF(N373="snížená",J373,0)</f>
        <v>0</v>
      </c>
      <c r="BG373" s="231">
        <f>IF(N373="zákl. přenesená",J373,0)</f>
        <v>0</v>
      </c>
      <c r="BH373" s="231">
        <f>IF(N373="sníž. přenesená",J373,0)</f>
        <v>0</v>
      </c>
      <c r="BI373" s="231">
        <f>IF(N373="nulová",J373,0)</f>
        <v>0</v>
      </c>
      <c r="BJ373" s="18" t="s">
        <v>81</v>
      </c>
      <c r="BK373" s="231">
        <f>ROUND(I373*H373,2)</f>
        <v>0</v>
      </c>
      <c r="BL373" s="18" t="s">
        <v>144</v>
      </c>
      <c r="BM373" s="230" t="s">
        <v>551</v>
      </c>
    </row>
    <row r="374" s="2" customFormat="1">
      <c r="A374" s="39"/>
      <c r="B374" s="40"/>
      <c r="C374" s="41"/>
      <c r="D374" s="232" t="s">
        <v>146</v>
      </c>
      <c r="E374" s="41"/>
      <c r="F374" s="233" t="s">
        <v>552</v>
      </c>
      <c r="G374" s="41"/>
      <c r="H374" s="41"/>
      <c r="I374" s="137"/>
      <c r="J374" s="41"/>
      <c r="K374" s="41"/>
      <c r="L374" s="45"/>
      <c r="M374" s="234"/>
      <c r="N374" s="235"/>
      <c r="O374" s="85"/>
      <c r="P374" s="85"/>
      <c r="Q374" s="85"/>
      <c r="R374" s="85"/>
      <c r="S374" s="85"/>
      <c r="T374" s="86"/>
      <c r="U374" s="39"/>
      <c r="V374" s="39"/>
      <c r="W374" s="39"/>
      <c r="X374" s="39"/>
      <c r="Y374" s="39"/>
      <c r="Z374" s="39"/>
      <c r="AA374" s="39"/>
      <c r="AB374" s="39"/>
      <c r="AC374" s="39"/>
      <c r="AD374" s="39"/>
      <c r="AE374" s="39"/>
      <c r="AT374" s="18" t="s">
        <v>146</v>
      </c>
      <c r="AU374" s="18" t="s">
        <v>83</v>
      </c>
    </row>
    <row r="375" s="15" customFormat="1">
      <c r="A375" s="15"/>
      <c r="B375" s="268"/>
      <c r="C375" s="269"/>
      <c r="D375" s="232" t="s">
        <v>148</v>
      </c>
      <c r="E375" s="270" t="s">
        <v>19</v>
      </c>
      <c r="F375" s="271" t="s">
        <v>553</v>
      </c>
      <c r="G375" s="269"/>
      <c r="H375" s="270" t="s">
        <v>19</v>
      </c>
      <c r="I375" s="272"/>
      <c r="J375" s="269"/>
      <c r="K375" s="269"/>
      <c r="L375" s="273"/>
      <c r="M375" s="274"/>
      <c r="N375" s="275"/>
      <c r="O375" s="275"/>
      <c r="P375" s="275"/>
      <c r="Q375" s="275"/>
      <c r="R375" s="275"/>
      <c r="S375" s="275"/>
      <c r="T375" s="276"/>
      <c r="U375" s="15"/>
      <c r="V375" s="15"/>
      <c r="W375" s="15"/>
      <c r="X375" s="15"/>
      <c r="Y375" s="15"/>
      <c r="Z375" s="15"/>
      <c r="AA375" s="15"/>
      <c r="AB375" s="15"/>
      <c r="AC375" s="15"/>
      <c r="AD375" s="15"/>
      <c r="AE375" s="15"/>
      <c r="AT375" s="277" t="s">
        <v>148</v>
      </c>
      <c r="AU375" s="277" t="s">
        <v>83</v>
      </c>
      <c r="AV375" s="15" t="s">
        <v>81</v>
      </c>
      <c r="AW375" s="15" t="s">
        <v>35</v>
      </c>
      <c r="AX375" s="15" t="s">
        <v>73</v>
      </c>
      <c r="AY375" s="277" t="s">
        <v>137</v>
      </c>
    </row>
    <row r="376" s="13" customFormat="1">
      <c r="A376" s="13"/>
      <c r="B376" s="236"/>
      <c r="C376" s="237"/>
      <c r="D376" s="232" t="s">
        <v>148</v>
      </c>
      <c r="E376" s="238" t="s">
        <v>19</v>
      </c>
      <c r="F376" s="239" t="s">
        <v>554</v>
      </c>
      <c r="G376" s="237"/>
      <c r="H376" s="240">
        <v>284</v>
      </c>
      <c r="I376" s="241"/>
      <c r="J376" s="237"/>
      <c r="K376" s="237"/>
      <c r="L376" s="242"/>
      <c r="M376" s="243"/>
      <c r="N376" s="244"/>
      <c r="O376" s="244"/>
      <c r="P376" s="244"/>
      <c r="Q376" s="244"/>
      <c r="R376" s="244"/>
      <c r="S376" s="244"/>
      <c r="T376" s="245"/>
      <c r="U376" s="13"/>
      <c r="V376" s="13"/>
      <c r="W376" s="13"/>
      <c r="X376" s="13"/>
      <c r="Y376" s="13"/>
      <c r="Z376" s="13"/>
      <c r="AA376" s="13"/>
      <c r="AB376" s="13"/>
      <c r="AC376" s="13"/>
      <c r="AD376" s="13"/>
      <c r="AE376" s="13"/>
      <c r="AT376" s="246" t="s">
        <v>148</v>
      </c>
      <c r="AU376" s="246" t="s">
        <v>83</v>
      </c>
      <c r="AV376" s="13" t="s">
        <v>83</v>
      </c>
      <c r="AW376" s="13" t="s">
        <v>35</v>
      </c>
      <c r="AX376" s="13" t="s">
        <v>73</v>
      </c>
      <c r="AY376" s="246" t="s">
        <v>137</v>
      </c>
    </row>
    <row r="377" s="13" customFormat="1">
      <c r="A377" s="13"/>
      <c r="B377" s="236"/>
      <c r="C377" s="237"/>
      <c r="D377" s="232" t="s">
        <v>148</v>
      </c>
      <c r="E377" s="238" t="s">
        <v>19</v>
      </c>
      <c r="F377" s="239" t="s">
        <v>555</v>
      </c>
      <c r="G377" s="237"/>
      <c r="H377" s="240">
        <v>185</v>
      </c>
      <c r="I377" s="241"/>
      <c r="J377" s="237"/>
      <c r="K377" s="237"/>
      <c r="L377" s="242"/>
      <c r="M377" s="243"/>
      <c r="N377" s="244"/>
      <c r="O377" s="244"/>
      <c r="P377" s="244"/>
      <c r="Q377" s="244"/>
      <c r="R377" s="244"/>
      <c r="S377" s="244"/>
      <c r="T377" s="245"/>
      <c r="U377" s="13"/>
      <c r="V377" s="13"/>
      <c r="W377" s="13"/>
      <c r="X377" s="13"/>
      <c r="Y377" s="13"/>
      <c r="Z377" s="13"/>
      <c r="AA377" s="13"/>
      <c r="AB377" s="13"/>
      <c r="AC377" s="13"/>
      <c r="AD377" s="13"/>
      <c r="AE377" s="13"/>
      <c r="AT377" s="246" t="s">
        <v>148</v>
      </c>
      <c r="AU377" s="246" t="s">
        <v>83</v>
      </c>
      <c r="AV377" s="13" t="s">
        <v>83</v>
      </c>
      <c r="AW377" s="13" t="s">
        <v>35</v>
      </c>
      <c r="AX377" s="13" t="s">
        <v>73</v>
      </c>
      <c r="AY377" s="246" t="s">
        <v>137</v>
      </c>
    </row>
    <row r="378" s="13" customFormat="1">
      <c r="A378" s="13"/>
      <c r="B378" s="236"/>
      <c r="C378" s="237"/>
      <c r="D378" s="232" t="s">
        <v>148</v>
      </c>
      <c r="E378" s="238" t="s">
        <v>19</v>
      </c>
      <c r="F378" s="239" t="s">
        <v>556</v>
      </c>
      <c r="G378" s="237"/>
      <c r="H378" s="240">
        <v>21.289999999999999</v>
      </c>
      <c r="I378" s="241"/>
      <c r="J378" s="237"/>
      <c r="K378" s="237"/>
      <c r="L378" s="242"/>
      <c r="M378" s="243"/>
      <c r="N378" s="244"/>
      <c r="O378" s="244"/>
      <c r="P378" s="244"/>
      <c r="Q378" s="244"/>
      <c r="R378" s="244"/>
      <c r="S378" s="244"/>
      <c r="T378" s="245"/>
      <c r="U378" s="13"/>
      <c r="V378" s="13"/>
      <c r="W378" s="13"/>
      <c r="X378" s="13"/>
      <c r="Y378" s="13"/>
      <c r="Z378" s="13"/>
      <c r="AA378" s="13"/>
      <c r="AB378" s="13"/>
      <c r="AC378" s="13"/>
      <c r="AD378" s="13"/>
      <c r="AE378" s="13"/>
      <c r="AT378" s="246" t="s">
        <v>148</v>
      </c>
      <c r="AU378" s="246" t="s">
        <v>83</v>
      </c>
      <c r="AV378" s="13" t="s">
        <v>83</v>
      </c>
      <c r="AW378" s="13" t="s">
        <v>35</v>
      </c>
      <c r="AX378" s="13" t="s">
        <v>73</v>
      </c>
      <c r="AY378" s="246" t="s">
        <v>137</v>
      </c>
    </row>
    <row r="379" s="14" customFormat="1">
      <c r="A379" s="14"/>
      <c r="B379" s="247"/>
      <c r="C379" s="248"/>
      <c r="D379" s="232" t="s">
        <v>148</v>
      </c>
      <c r="E379" s="249" t="s">
        <v>19</v>
      </c>
      <c r="F379" s="250" t="s">
        <v>150</v>
      </c>
      <c r="G379" s="248"/>
      <c r="H379" s="251">
        <v>490.29000000000002</v>
      </c>
      <c r="I379" s="252"/>
      <c r="J379" s="248"/>
      <c r="K379" s="248"/>
      <c r="L379" s="253"/>
      <c r="M379" s="254"/>
      <c r="N379" s="255"/>
      <c r="O379" s="255"/>
      <c r="P379" s="255"/>
      <c r="Q379" s="255"/>
      <c r="R379" s="255"/>
      <c r="S379" s="255"/>
      <c r="T379" s="256"/>
      <c r="U379" s="14"/>
      <c r="V379" s="14"/>
      <c r="W379" s="14"/>
      <c r="X379" s="14"/>
      <c r="Y379" s="14"/>
      <c r="Z379" s="14"/>
      <c r="AA379" s="14"/>
      <c r="AB379" s="14"/>
      <c r="AC379" s="14"/>
      <c r="AD379" s="14"/>
      <c r="AE379" s="14"/>
      <c r="AT379" s="257" t="s">
        <v>148</v>
      </c>
      <c r="AU379" s="257" t="s">
        <v>83</v>
      </c>
      <c r="AV379" s="14" t="s">
        <v>144</v>
      </c>
      <c r="AW379" s="14" t="s">
        <v>35</v>
      </c>
      <c r="AX379" s="14" t="s">
        <v>81</v>
      </c>
      <c r="AY379" s="257" t="s">
        <v>137</v>
      </c>
    </row>
    <row r="380" s="2" customFormat="1" ht="16.5" customHeight="1">
      <c r="A380" s="39"/>
      <c r="B380" s="40"/>
      <c r="C380" s="258" t="s">
        <v>557</v>
      </c>
      <c r="D380" s="258" t="s">
        <v>275</v>
      </c>
      <c r="E380" s="259" t="s">
        <v>558</v>
      </c>
      <c r="F380" s="260" t="s">
        <v>559</v>
      </c>
      <c r="G380" s="261" t="s">
        <v>202</v>
      </c>
      <c r="H380" s="262">
        <v>289.68000000000001</v>
      </c>
      <c r="I380" s="263"/>
      <c r="J380" s="264">
        <f>ROUND(I380*H380,2)</f>
        <v>0</v>
      </c>
      <c r="K380" s="260" t="s">
        <v>19</v>
      </c>
      <c r="L380" s="265"/>
      <c r="M380" s="266" t="s">
        <v>19</v>
      </c>
      <c r="N380" s="267" t="s">
        <v>44</v>
      </c>
      <c r="O380" s="85"/>
      <c r="P380" s="228">
        <f>O380*H380</f>
        <v>0</v>
      </c>
      <c r="Q380" s="228">
        <v>0.125</v>
      </c>
      <c r="R380" s="228">
        <f>Q380*H380</f>
        <v>36.210000000000001</v>
      </c>
      <c r="S380" s="228">
        <v>0</v>
      </c>
      <c r="T380" s="229">
        <f>S380*H380</f>
        <v>0</v>
      </c>
      <c r="U380" s="39"/>
      <c r="V380" s="39"/>
      <c r="W380" s="39"/>
      <c r="X380" s="39"/>
      <c r="Y380" s="39"/>
      <c r="Z380" s="39"/>
      <c r="AA380" s="39"/>
      <c r="AB380" s="39"/>
      <c r="AC380" s="39"/>
      <c r="AD380" s="39"/>
      <c r="AE380" s="39"/>
      <c r="AR380" s="230" t="s">
        <v>181</v>
      </c>
      <c r="AT380" s="230" t="s">
        <v>275</v>
      </c>
      <c r="AU380" s="230" t="s">
        <v>83</v>
      </c>
      <c r="AY380" s="18" t="s">
        <v>137</v>
      </c>
      <c r="BE380" s="231">
        <f>IF(N380="základní",J380,0)</f>
        <v>0</v>
      </c>
      <c r="BF380" s="231">
        <f>IF(N380="snížená",J380,0)</f>
        <v>0</v>
      </c>
      <c r="BG380" s="231">
        <f>IF(N380="zákl. přenesená",J380,0)</f>
        <v>0</v>
      </c>
      <c r="BH380" s="231">
        <f>IF(N380="sníž. přenesená",J380,0)</f>
        <v>0</v>
      </c>
      <c r="BI380" s="231">
        <f>IF(N380="nulová",J380,0)</f>
        <v>0</v>
      </c>
      <c r="BJ380" s="18" t="s">
        <v>81</v>
      </c>
      <c r="BK380" s="231">
        <f>ROUND(I380*H380,2)</f>
        <v>0</v>
      </c>
      <c r="BL380" s="18" t="s">
        <v>144</v>
      </c>
      <c r="BM380" s="230" t="s">
        <v>560</v>
      </c>
    </row>
    <row r="381" s="13" customFormat="1">
      <c r="A381" s="13"/>
      <c r="B381" s="236"/>
      <c r="C381" s="237"/>
      <c r="D381" s="232" t="s">
        <v>148</v>
      </c>
      <c r="E381" s="238" t="s">
        <v>19</v>
      </c>
      <c r="F381" s="239" t="s">
        <v>561</v>
      </c>
      <c r="G381" s="237"/>
      <c r="H381" s="240">
        <v>289.68000000000001</v>
      </c>
      <c r="I381" s="241"/>
      <c r="J381" s="237"/>
      <c r="K381" s="237"/>
      <c r="L381" s="242"/>
      <c r="M381" s="243"/>
      <c r="N381" s="244"/>
      <c r="O381" s="244"/>
      <c r="P381" s="244"/>
      <c r="Q381" s="244"/>
      <c r="R381" s="244"/>
      <c r="S381" s="244"/>
      <c r="T381" s="245"/>
      <c r="U381" s="13"/>
      <c r="V381" s="13"/>
      <c r="W381" s="13"/>
      <c r="X381" s="13"/>
      <c r="Y381" s="13"/>
      <c r="Z381" s="13"/>
      <c r="AA381" s="13"/>
      <c r="AB381" s="13"/>
      <c r="AC381" s="13"/>
      <c r="AD381" s="13"/>
      <c r="AE381" s="13"/>
      <c r="AT381" s="246" t="s">
        <v>148</v>
      </c>
      <c r="AU381" s="246" t="s">
        <v>83</v>
      </c>
      <c r="AV381" s="13" t="s">
        <v>83</v>
      </c>
      <c r="AW381" s="13" t="s">
        <v>35</v>
      </c>
      <c r="AX381" s="13" t="s">
        <v>73</v>
      </c>
      <c r="AY381" s="246" t="s">
        <v>137</v>
      </c>
    </row>
    <row r="382" s="14" customFormat="1">
      <c r="A382" s="14"/>
      <c r="B382" s="247"/>
      <c r="C382" s="248"/>
      <c r="D382" s="232" t="s">
        <v>148</v>
      </c>
      <c r="E382" s="249" t="s">
        <v>19</v>
      </c>
      <c r="F382" s="250" t="s">
        <v>150</v>
      </c>
      <c r="G382" s="248"/>
      <c r="H382" s="251">
        <v>289.68000000000001</v>
      </c>
      <c r="I382" s="252"/>
      <c r="J382" s="248"/>
      <c r="K382" s="248"/>
      <c r="L382" s="253"/>
      <c r="M382" s="254"/>
      <c r="N382" s="255"/>
      <c r="O382" s="255"/>
      <c r="P382" s="255"/>
      <c r="Q382" s="255"/>
      <c r="R382" s="255"/>
      <c r="S382" s="255"/>
      <c r="T382" s="256"/>
      <c r="U382" s="14"/>
      <c r="V382" s="14"/>
      <c r="W382" s="14"/>
      <c r="X382" s="14"/>
      <c r="Y382" s="14"/>
      <c r="Z382" s="14"/>
      <c r="AA382" s="14"/>
      <c r="AB382" s="14"/>
      <c r="AC382" s="14"/>
      <c r="AD382" s="14"/>
      <c r="AE382" s="14"/>
      <c r="AT382" s="257" t="s">
        <v>148</v>
      </c>
      <c r="AU382" s="257" t="s">
        <v>83</v>
      </c>
      <c r="AV382" s="14" t="s">
        <v>144</v>
      </c>
      <c r="AW382" s="14" t="s">
        <v>35</v>
      </c>
      <c r="AX382" s="14" t="s">
        <v>81</v>
      </c>
      <c r="AY382" s="257" t="s">
        <v>137</v>
      </c>
    </row>
    <row r="383" s="2" customFormat="1" ht="16.5" customHeight="1">
      <c r="A383" s="39"/>
      <c r="B383" s="40"/>
      <c r="C383" s="258" t="s">
        <v>562</v>
      </c>
      <c r="D383" s="258" t="s">
        <v>275</v>
      </c>
      <c r="E383" s="259" t="s">
        <v>563</v>
      </c>
      <c r="F383" s="260" t="s">
        <v>564</v>
      </c>
      <c r="G383" s="261" t="s">
        <v>202</v>
      </c>
      <c r="H383" s="262">
        <v>21.715</v>
      </c>
      <c r="I383" s="263"/>
      <c r="J383" s="264">
        <f>ROUND(I383*H383,2)</f>
        <v>0</v>
      </c>
      <c r="K383" s="260" t="s">
        <v>19</v>
      </c>
      <c r="L383" s="265"/>
      <c r="M383" s="266" t="s">
        <v>19</v>
      </c>
      <c r="N383" s="267" t="s">
        <v>44</v>
      </c>
      <c r="O383" s="85"/>
      <c r="P383" s="228">
        <f>O383*H383</f>
        <v>0</v>
      </c>
      <c r="Q383" s="228">
        <v>0.20000000000000001</v>
      </c>
      <c r="R383" s="228">
        <f>Q383*H383</f>
        <v>4.343</v>
      </c>
      <c r="S383" s="228">
        <v>0</v>
      </c>
      <c r="T383" s="229">
        <f>S383*H383</f>
        <v>0</v>
      </c>
      <c r="U383" s="39"/>
      <c r="V383" s="39"/>
      <c r="W383" s="39"/>
      <c r="X383" s="39"/>
      <c r="Y383" s="39"/>
      <c r="Z383" s="39"/>
      <c r="AA383" s="39"/>
      <c r="AB383" s="39"/>
      <c r="AC383" s="39"/>
      <c r="AD383" s="39"/>
      <c r="AE383" s="39"/>
      <c r="AR383" s="230" t="s">
        <v>181</v>
      </c>
      <c r="AT383" s="230" t="s">
        <v>275</v>
      </c>
      <c r="AU383" s="230" t="s">
        <v>83</v>
      </c>
      <c r="AY383" s="18" t="s">
        <v>137</v>
      </c>
      <c r="BE383" s="231">
        <f>IF(N383="základní",J383,0)</f>
        <v>0</v>
      </c>
      <c r="BF383" s="231">
        <f>IF(N383="snížená",J383,0)</f>
        <v>0</v>
      </c>
      <c r="BG383" s="231">
        <f>IF(N383="zákl. přenesená",J383,0)</f>
        <v>0</v>
      </c>
      <c r="BH383" s="231">
        <f>IF(N383="sníž. přenesená",J383,0)</f>
        <v>0</v>
      </c>
      <c r="BI383" s="231">
        <f>IF(N383="nulová",J383,0)</f>
        <v>0</v>
      </c>
      <c r="BJ383" s="18" t="s">
        <v>81</v>
      </c>
      <c r="BK383" s="231">
        <f>ROUND(I383*H383,2)</f>
        <v>0</v>
      </c>
      <c r="BL383" s="18" t="s">
        <v>144</v>
      </c>
      <c r="BM383" s="230" t="s">
        <v>565</v>
      </c>
    </row>
    <row r="384" s="15" customFormat="1">
      <c r="A384" s="15"/>
      <c r="B384" s="268"/>
      <c r="C384" s="269"/>
      <c r="D384" s="232" t="s">
        <v>148</v>
      </c>
      <c r="E384" s="270" t="s">
        <v>19</v>
      </c>
      <c r="F384" s="271" t="s">
        <v>566</v>
      </c>
      <c r="G384" s="269"/>
      <c r="H384" s="270" t="s">
        <v>19</v>
      </c>
      <c r="I384" s="272"/>
      <c r="J384" s="269"/>
      <c r="K384" s="269"/>
      <c r="L384" s="273"/>
      <c r="M384" s="274"/>
      <c r="N384" s="275"/>
      <c r="O384" s="275"/>
      <c r="P384" s="275"/>
      <c r="Q384" s="275"/>
      <c r="R384" s="275"/>
      <c r="S384" s="275"/>
      <c r="T384" s="276"/>
      <c r="U384" s="15"/>
      <c r="V384" s="15"/>
      <c r="W384" s="15"/>
      <c r="X384" s="15"/>
      <c r="Y384" s="15"/>
      <c r="Z384" s="15"/>
      <c r="AA384" s="15"/>
      <c r="AB384" s="15"/>
      <c r="AC384" s="15"/>
      <c r="AD384" s="15"/>
      <c r="AE384" s="15"/>
      <c r="AT384" s="277" t="s">
        <v>148</v>
      </c>
      <c r="AU384" s="277" t="s">
        <v>83</v>
      </c>
      <c r="AV384" s="15" t="s">
        <v>81</v>
      </c>
      <c r="AW384" s="15" t="s">
        <v>35</v>
      </c>
      <c r="AX384" s="15" t="s">
        <v>73</v>
      </c>
      <c r="AY384" s="277" t="s">
        <v>137</v>
      </c>
    </row>
    <row r="385" s="13" customFormat="1">
      <c r="A385" s="13"/>
      <c r="B385" s="236"/>
      <c r="C385" s="237"/>
      <c r="D385" s="232" t="s">
        <v>148</v>
      </c>
      <c r="E385" s="238" t="s">
        <v>19</v>
      </c>
      <c r="F385" s="239" t="s">
        <v>567</v>
      </c>
      <c r="G385" s="237"/>
      <c r="H385" s="240">
        <v>2.4279999999999999</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148</v>
      </c>
      <c r="AU385" s="246" t="s">
        <v>83</v>
      </c>
      <c r="AV385" s="13" t="s">
        <v>83</v>
      </c>
      <c r="AW385" s="13" t="s">
        <v>35</v>
      </c>
      <c r="AX385" s="13" t="s">
        <v>73</v>
      </c>
      <c r="AY385" s="246" t="s">
        <v>137</v>
      </c>
    </row>
    <row r="386" s="13" customFormat="1">
      <c r="A386" s="13"/>
      <c r="B386" s="236"/>
      <c r="C386" s="237"/>
      <c r="D386" s="232" t="s">
        <v>148</v>
      </c>
      <c r="E386" s="238" t="s">
        <v>19</v>
      </c>
      <c r="F386" s="239" t="s">
        <v>568</v>
      </c>
      <c r="G386" s="237"/>
      <c r="H386" s="240">
        <v>0.83599999999999997</v>
      </c>
      <c r="I386" s="241"/>
      <c r="J386" s="237"/>
      <c r="K386" s="237"/>
      <c r="L386" s="242"/>
      <c r="M386" s="243"/>
      <c r="N386" s="244"/>
      <c r="O386" s="244"/>
      <c r="P386" s="244"/>
      <c r="Q386" s="244"/>
      <c r="R386" s="244"/>
      <c r="S386" s="244"/>
      <c r="T386" s="245"/>
      <c r="U386" s="13"/>
      <c r="V386" s="13"/>
      <c r="W386" s="13"/>
      <c r="X386" s="13"/>
      <c r="Y386" s="13"/>
      <c r="Z386" s="13"/>
      <c r="AA386" s="13"/>
      <c r="AB386" s="13"/>
      <c r="AC386" s="13"/>
      <c r="AD386" s="13"/>
      <c r="AE386" s="13"/>
      <c r="AT386" s="246" t="s">
        <v>148</v>
      </c>
      <c r="AU386" s="246" t="s">
        <v>83</v>
      </c>
      <c r="AV386" s="13" t="s">
        <v>83</v>
      </c>
      <c r="AW386" s="13" t="s">
        <v>35</v>
      </c>
      <c r="AX386" s="13" t="s">
        <v>73</v>
      </c>
      <c r="AY386" s="246" t="s">
        <v>137</v>
      </c>
    </row>
    <row r="387" s="13" customFormat="1">
      <c r="A387" s="13"/>
      <c r="B387" s="236"/>
      <c r="C387" s="237"/>
      <c r="D387" s="232" t="s">
        <v>148</v>
      </c>
      <c r="E387" s="238" t="s">
        <v>19</v>
      </c>
      <c r="F387" s="239" t="s">
        <v>569</v>
      </c>
      <c r="G387" s="237"/>
      <c r="H387" s="240">
        <v>5.875</v>
      </c>
      <c r="I387" s="241"/>
      <c r="J387" s="237"/>
      <c r="K387" s="237"/>
      <c r="L387" s="242"/>
      <c r="M387" s="243"/>
      <c r="N387" s="244"/>
      <c r="O387" s="244"/>
      <c r="P387" s="244"/>
      <c r="Q387" s="244"/>
      <c r="R387" s="244"/>
      <c r="S387" s="244"/>
      <c r="T387" s="245"/>
      <c r="U387" s="13"/>
      <c r="V387" s="13"/>
      <c r="W387" s="13"/>
      <c r="X387" s="13"/>
      <c r="Y387" s="13"/>
      <c r="Z387" s="13"/>
      <c r="AA387" s="13"/>
      <c r="AB387" s="13"/>
      <c r="AC387" s="13"/>
      <c r="AD387" s="13"/>
      <c r="AE387" s="13"/>
      <c r="AT387" s="246" t="s">
        <v>148</v>
      </c>
      <c r="AU387" s="246" t="s">
        <v>83</v>
      </c>
      <c r="AV387" s="13" t="s">
        <v>83</v>
      </c>
      <c r="AW387" s="13" t="s">
        <v>35</v>
      </c>
      <c r="AX387" s="13" t="s">
        <v>73</v>
      </c>
      <c r="AY387" s="246" t="s">
        <v>137</v>
      </c>
    </row>
    <row r="388" s="13" customFormat="1">
      <c r="A388" s="13"/>
      <c r="B388" s="236"/>
      <c r="C388" s="237"/>
      <c r="D388" s="232" t="s">
        <v>148</v>
      </c>
      <c r="E388" s="238" t="s">
        <v>19</v>
      </c>
      <c r="F388" s="239" t="s">
        <v>570</v>
      </c>
      <c r="G388" s="237"/>
      <c r="H388" s="240">
        <v>2.1619999999999999</v>
      </c>
      <c r="I388" s="241"/>
      <c r="J388" s="237"/>
      <c r="K388" s="237"/>
      <c r="L388" s="242"/>
      <c r="M388" s="243"/>
      <c r="N388" s="244"/>
      <c r="O388" s="244"/>
      <c r="P388" s="244"/>
      <c r="Q388" s="244"/>
      <c r="R388" s="244"/>
      <c r="S388" s="244"/>
      <c r="T388" s="245"/>
      <c r="U388" s="13"/>
      <c r="V388" s="13"/>
      <c r="W388" s="13"/>
      <c r="X388" s="13"/>
      <c r="Y388" s="13"/>
      <c r="Z388" s="13"/>
      <c r="AA388" s="13"/>
      <c r="AB388" s="13"/>
      <c r="AC388" s="13"/>
      <c r="AD388" s="13"/>
      <c r="AE388" s="13"/>
      <c r="AT388" s="246" t="s">
        <v>148</v>
      </c>
      <c r="AU388" s="246" t="s">
        <v>83</v>
      </c>
      <c r="AV388" s="13" t="s">
        <v>83</v>
      </c>
      <c r="AW388" s="13" t="s">
        <v>35</v>
      </c>
      <c r="AX388" s="13" t="s">
        <v>73</v>
      </c>
      <c r="AY388" s="246" t="s">
        <v>137</v>
      </c>
    </row>
    <row r="389" s="13" customFormat="1">
      <c r="A389" s="13"/>
      <c r="B389" s="236"/>
      <c r="C389" s="237"/>
      <c r="D389" s="232" t="s">
        <v>148</v>
      </c>
      <c r="E389" s="238" t="s">
        <v>19</v>
      </c>
      <c r="F389" s="239" t="s">
        <v>571</v>
      </c>
      <c r="G389" s="237"/>
      <c r="H389" s="240">
        <v>8.6699999999999999</v>
      </c>
      <c r="I389" s="241"/>
      <c r="J389" s="237"/>
      <c r="K389" s="237"/>
      <c r="L389" s="242"/>
      <c r="M389" s="243"/>
      <c r="N389" s="244"/>
      <c r="O389" s="244"/>
      <c r="P389" s="244"/>
      <c r="Q389" s="244"/>
      <c r="R389" s="244"/>
      <c r="S389" s="244"/>
      <c r="T389" s="245"/>
      <c r="U389" s="13"/>
      <c r="V389" s="13"/>
      <c r="W389" s="13"/>
      <c r="X389" s="13"/>
      <c r="Y389" s="13"/>
      <c r="Z389" s="13"/>
      <c r="AA389" s="13"/>
      <c r="AB389" s="13"/>
      <c r="AC389" s="13"/>
      <c r="AD389" s="13"/>
      <c r="AE389" s="13"/>
      <c r="AT389" s="246" t="s">
        <v>148</v>
      </c>
      <c r="AU389" s="246" t="s">
        <v>83</v>
      </c>
      <c r="AV389" s="13" t="s">
        <v>83</v>
      </c>
      <c r="AW389" s="13" t="s">
        <v>35</v>
      </c>
      <c r="AX389" s="13" t="s">
        <v>73</v>
      </c>
      <c r="AY389" s="246" t="s">
        <v>137</v>
      </c>
    </row>
    <row r="390" s="13" customFormat="1">
      <c r="A390" s="13"/>
      <c r="B390" s="236"/>
      <c r="C390" s="237"/>
      <c r="D390" s="232" t="s">
        <v>148</v>
      </c>
      <c r="E390" s="238" t="s">
        <v>19</v>
      </c>
      <c r="F390" s="239" t="s">
        <v>572</v>
      </c>
      <c r="G390" s="237"/>
      <c r="H390" s="240">
        <v>1.744</v>
      </c>
      <c r="I390" s="241"/>
      <c r="J390" s="237"/>
      <c r="K390" s="237"/>
      <c r="L390" s="242"/>
      <c r="M390" s="243"/>
      <c r="N390" s="244"/>
      <c r="O390" s="244"/>
      <c r="P390" s="244"/>
      <c r="Q390" s="244"/>
      <c r="R390" s="244"/>
      <c r="S390" s="244"/>
      <c r="T390" s="245"/>
      <c r="U390" s="13"/>
      <c r="V390" s="13"/>
      <c r="W390" s="13"/>
      <c r="X390" s="13"/>
      <c r="Y390" s="13"/>
      <c r="Z390" s="13"/>
      <c r="AA390" s="13"/>
      <c r="AB390" s="13"/>
      <c r="AC390" s="13"/>
      <c r="AD390" s="13"/>
      <c r="AE390" s="13"/>
      <c r="AT390" s="246" t="s">
        <v>148</v>
      </c>
      <c r="AU390" s="246" t="s">
        <v>83</v>
      </c>
      <c r="AV390" s="13" t="s">
        <v>83</v>
      </c>
      <c r="AW390" s="13" t="s">
        <v>35</v>
      </c>
      <c r="AX390" s="13" t="s">
        <v>73</v>
      </c>
      <c r="AY390" s="246" t="s">
        <v>137</v>
      </c>
    </row>
    <row r="391" s="14" customFormat="1">
      <c r="A391" s="14"/>
      <c r="B391" s="247"/>
      <c r="C391" s="248"/>
      <c r="D391" s="232" t="s">
        <v>148</v>
      </c>
      <c r="E391" s="249" t="s">
        <v>19</v>
      </c>
      <c r="F391" s="250" t="s">
        <v>150</v>
      </c>
      <c r="G391" s="248"/>
      <c r="H391" s="251">
        <v>21.714999999999996</v>
      </c>
      <c r="I391" s="252"/>
      <c r="J391" s="248"/>
      <c r="K391" s="248"/>
      <c r="L391" s="253"/>
      <c r="M391" s="254"/>
      <c r="N391" s="255"/>
      <c r="O391" s="255"/>
      <c r="P391" s="255"/>
      <c r="Q391" s="255"/>
      <c r="R391" s="255"/>
      <c r="S391" s="255"/>
      <c r="T391" s="256"/>
      <c r="U391" s="14"/>
      <c r="V391" s="14"/>
      <c r="W391" s="14"/>
      <c r="X391" s="14"/>
      <c r="Y391" s="14"/>
      <c r="Z391" s="14"/>
      <c r="AA391" s="14"/>
      <c r="AB391" s="14"/>
      <c r="AC391" s="14"/>
      <c r="AD391" s="14"/>
      <c r="AE391" s="14"/>
      <c r="AT391" s="257" t="s">
        <v>148</v>
      </c>
      <c r="AU391" s="257" t="s">
        <v>83</v>
      </c>
      <c r="AV391" s="14" t="s">
        <v>144</v>
      </c>
      <c r="AW391" s="14" t="s">
        <v>35</v>
      </c>
      <c r="AX391" s="14" t="s">
        <v>81</v>
      </c>
      <c r="AY391" s="257" t="s">
        <v>137</v>
      </c>
    </row>
    <row r="392" s="2" customFormat="1" ht="16.5" customHeight="1">
      <c r="A392" s="39"/>
      <c r="B392" s="40"/>
      <c r="C392" s="219" t="s">
        <v>573</v>
      </c>
      <c r="D392" s="219" t="s">
        <v>139</v>
      </c>
      <c r="E392" s="220" t="s">
        <v>574</v>
      </c>
      <c r="F392" s="221" t="s">
        <v>575</v>
      </c>
      <c r="G392" s="222" t="s">
        <v>202</v>
      </c>
      <c r="H392" s="223">
        <v>68</v>
      </c>
      <c r="I392" s="224"/>
      <c r="J392" s="225">
        <f>ROUND(I392*H392,2)</f>
        <v>0</v>
      </c>
      <c r="K392" s="221" t="s">
        <v>143</v>
      </c>
      <c r="L392" s="45"/>
      <c r="M392" s="226" t="s">
        <v>19</v>
      </c>
      <c r="N392" s="227" t="s">
        <v>44</v>
      </c>
      <c r="O392" s="85"/>
      <c r="P392" s="228">
        <f>O392*H392</f>
        <v>0</v>
      </c>
      <c r="Q392" s="228">
        <v>0.041009999999999998</v>
      </c>
      <c r="R392" s="228">
        <f>Q392*H392</f>
        <v>2.7886799999999998</v>
      </c>
      <c r="S392" s="228">
        <v>0</v>
      </c>
      <c r="T392" s="229">
        <f>S392*H392</f>
        <v>0</v>
      </c>
      <c r="U392" s="39"/>
      <c r="V392" s="39"/>
      <c r="W392" s="39"/>
      <c r="X392" s="39"/>
      <c r="Y392" s="39"/>
      <c r="Z392" s="39"/>
      <c r="AA392" s="39"/>
      <c r="AB392" s="39"/>
      <c r="AC392" s="39"/>
      <c r="AD392" s="39"/>
      <c r="AE392" s="39"/>
      <c r="AR392" s="230" t="s">
        <v>144</v>
      </c>
      <c r="AT392" s="230" t="s">
        <v>139</v>
      </c>
      <c r="AU392" s="230" t="s">
        <v>83</v>
      </c>
      <c r="AY392" s="18" t="s">
        <v>137</v>
      </c>
      <c r="BE392" s="231">
        <f>IF(N392="základní",J392,0)</f>
        <v>0</v>
      </c>
      <c r="BF392" s="231">
        <f>IF(N392="snížená",J392,0)</f>
        <v>0</v>
      </c>
      <c r="BG392" s="231">
        <f>IF(N392="zákl. přenesená",J392,0)</f>
        <v>0</v>
      </c>
      <c r="BH392" s="231">
        <f>IF(N392="sníž. přenesená",J392,0)</f>
        <v>0</v>
      </c>
      <c r="BI392" s="231">
        <f>IF(N392="nulová",J392,0)</f>
        <v>0</v>
      </c>
      <c r="BJ392" s="18" t="s">
        <v>81</v>
      </c>
      <c r="BK392" s="231">
        <f>ROUND(I392*H392,2)</f>
        <v>0</v>
      </c>
      <c r="BL392" s="18" t="s">
        <v>144</v>
      </c>
      <c r="BM392" s="230" t="s">
        <v>576</v>
      </c>
    </row>
    <row r="393" s="2" customFormat="1">
      <c r="A393" s="39"/>
      <c r="B393" s="40"/>
      <c r="C393" s="41"/>
      <c r="D393" s="232" t="s">
        <v>146</v>
      </c>
      <c r="E393" s="41"/>
      <c r="F393" s="233" t="s">
        <v>577</v>
      </c>
      <c r="G393" s="41"/>
      <c r="H393" s="41"/>
      <c r="I393" s="137"/>
      <c r="J393" s="41"/>
      <c r="K393" s="41"/>
      <c r="L393" s="45"/>
      <c r="M393" s="234"/>
      <c r="N393" s="235"/>
      <c r="O393" s="85"/>
      <c r="P393" s="85"/>
      <c r="Q393" s="85"/>
      <c r="R393" s="85"/>
      <c r="S393" s="85"/>
      <c r="T393" s="86"/>
      <c r="U393" s="39"/>
      <c r="V393" s="39"/>
      <c r="W393" s="39"/>
      <c r="X393" s="39"/>
      <c r="Y393" s="39"/>
      <c r="Z393" s="39"/>
      <c r="AA393" s="39"/>
      <c r="AB393" s="39"/>
      <c r="AC393" s="39"/>
      <c r="AD393" s="39"/>
      <c r="AE393" s="39"/>
      <c r="AT393" s="18" t="s">
        <v>146</v>
      </c>
      <c r="AU393" s="18" t="s">
        <v>83</v>
      </c>
    </row>
    <row r="394" s="15" customFormat="1">
      <c r="A394" s="15"/>
      <c r="B394" s="268"/>
      <c r="C394" s="269"/>
      <c r="D394" s="232" t="s">
        <v>148</v>
      </c>
      <c r="E394" s="270" t="s">
        <v>19</v>
      </c>
      <c r="F394" s="271" t="s">
        <v>578</v>
      </c>
      <c r="G394" s="269"/>
      <c r="H394" s="270" t="s">
        <v>19</v>
      </c>
      <c r="I394" s="272"/>
      <c r="J394" s="269"/>
      <c r="K394" s="269"/>
      <c r="L394" s="273"/>
      <c r="M394" s="274"/>
      <c r="N394" s="275"/>
      <c r="O394" s="275"/>
      <c r="P394" s="275"/>
      <c r="Q394" s="275"/>
      <c r="R394" s="275"/>
      <c r="S394" s="275"/>
      <c r="T394" s="276"/>
      <c r="U394" s="15"/>
      <c r="V394" s="15"/>
      <c r="W394" s="15"/>
      <c r="X394" s="15"/>
      <c r="Y394" s="15"/>
      <c r="Z394" s="15"/>
      <c r="AA394" s="15"/>
      <c r="AB394" s="15"/>
      <c r="AC394" s="15"/>
      <c r="AD394" s="15"/>
      <c r="AE394" s="15"/>
      <c r="AT394" s="277" t="s">
        <v>148</v>
      </c>
      <c r="AU394" s="277" t="s">
        <v>83</v>
      </c>
      <c r="AV394" s="15" t="s">
        <v>81</v>
      </c>
      <c r="AW394" s="15" t="s">
        <v>35</v>
      </c>
      <c r="AX394" s="15" t="s">
        <v>73</v>
      </c>
      <c r="AY394" s="277" t="s">
        <v>137</v>
      </c>
    </row>
    <row r="395" s="13" customFormat="1">
      <c r="A395" s="13"/>
      <c r="B395" s="236"/>
      <c r="C395" s="237"/>
      <c r="D395" s="232" t="s">
        <v>148</v>
      </c>
      <c r="E395" s="238" t="s">
        <v>19</v>
      </c>
      <c r="F395" s="239" t="s">
        <v>579</v>
      </c>
      <c r="G395" s="237"/>
      <c r="H395" s="240">
        <v>15</v>
      </c>
      <c r="I395" s="241"/>
      <c r="J395" s="237"/>
      <c r="K395" s="237"/>
      <c r="L395" s="242"/>
      <c r="M395" s="243"/>
      <c r="N395" s="244"/>
      <c r="O395" s="244"/>
      <c r="P395" s="244"/>
      <c r="Q395" s="244"/>
      <c r="R395" s="244"/>
      <c r="S395" s="244"/>
      <c r="T395" s="245"/>
      <c r="U395" s="13"/>
      <c r="V395" s="13"/>
      <c r="W395" s="13"/>
      <c r="X395" s="13"/>
      <c r="Y395" s="13"/>
      <c r="Z395" s="13"/>
      <c r="AA395" s="13"/>
      <c r="AB395" s="13"/>
      <c r="AC395" s="13"/>
      <c r="AD395" s="13"/>
      <c r="AE395" s="13"/>
      <c r="AT395" s="246" t="s">
        <v>148</v>
      </c>
      <c r="AU395" s="246" t="s">
        <v>83</v>
      </c>
      <c r="AV395" s="13" t="s">
        <v>83</v>
      </c>
      <c r="AW395" s="13" t="s">
        <v>35</v>
      </c>
      <c r="AX395" s="13" t="s">
        <v>73</v>
      </c>
      <c r="AY395" s="246" t="s">
        <v>137</v>
      </c>
    </row>
    <row r="396" s="13" customFormat="1">
      <c r="A396" s="13"/>
      <c r="B396" s="236"/>
      <c r="C396" s="237"/>
      <c r="D396" s="232" t="s">
        <v>148</v>
      </c>
      <c r="E396" s="238" t="s">
        <v>19</v>
      </c>
      <c r="F396" s="239" t="s">
        <v>580</v>
      </c>
      <c r="G396" s="237"/>
      <c r="H396" s="240">
        <v>27</v>
      </c>
      <c r="I396" s="241"/>
      <c r="J396" s="237"/>
      <c r="K396" s="237"/>
      <c r="L396" s="242"/>
      <c r="M396" s="243"/>
      <c r="N396" s="244"/>
      <c r="O396" s="244"/>
      <c r="P396" s="244"/>
      <c r="Q396" s="244"/>
      <c r="R396" s="244"/>
      <c r="S396" s="244"/>
      <c r="T396" s="245"/>
      <c r="U396" s="13"/>
      <c r="V396" s="13"/>
      <c r="W396" s="13"/>
      <c r="X396" s="13"/>
      <c r="Y396" s="13"/>
      <c r="Z396" s="13"/>
      <c r="AA396" s="13"/>
      <c r="AB396" s="13"/>
      <c r="AC396" s="13"/>
      <c r="AD396" s="13"/>
      <c r="AE396" s="13"/>
      <c r="AT396" s="246" t="s">
        <v>148</v>
      </c>
      <c r="AU396" s="246" t="s">
        <v>83</v>
      </c>
      <c r="AV396" s="13" t="s">
        <v>83</v>
      </c>
      <c r="AW396" s="13" t="s">
        <v>35</v>
      </c>
      <c r="AX396" s="13" t="s">
        <v>73</v>
      </c>
      <c r="AY396" s="246" t="s">
        <v>137</v>
      </c>
    </row>
    <row r="397" s="13" customFormat="1">
      <c r="A397" s="13"/>
      <c r="B397" s="236"/>
      <c r="C397" s="237"/>
      <c r="D397" s="232" t="s">
        <v>148</v>
      </c>
      <c r="E397" s="238" t="s">
        <v>19</v>
      </c>
      <c r="F397" s="239" t="s">
        <v>581</v>
      </c>
      <c r="G397" s="237"/>
      <c r="H397" s="240">
        <v>26</v>
      </c>
      <c r="I397" s="241"/>
      <c r="J397" s="237"/>
      <c r="K397" s="237"/>
      <c r="L397" s="242"/>
      <c r="M397" s="243"/>
      <c r="N397" s="244"/>
      <c r="O397" s="244"/>
      <c r="P397" s="244"/>
      <c r="Q397" s="244"/>
      <c r="R397" s="244"/>
      <c r="S397" s="244"/>
      <c r="T397" s="245"/>
      <c r="U397" s="13"/>
      <c r="V397" s="13"/>
      <c r="W397" s="13"/>
      <c r="X397" s="13"/>
      <c r="Y397" s="13"/>
      <c r="Z397" s="13"/>
      <c r="AA397" s="13"/>
      <c r="AB397" s="13"/>
      <c r="AC397" s="13"/>
      <c r="AD397" s="13"/>
      <c r="AE397" s="13"/>
      <c r="AT397" s="246" t="s">
        <v>148</v>
      </c>
      <c r="AU397" s="246" t="s">
        <v>83</v>
      </c>
      <c r="AV397" s="13" t="s">
        <v>83</v>
      </c>
      <c r="AW397" s="13" t="s">
        <v>35</v>
      </c>
      <c r="AX397" s="13" t="s">
        <v>73</v>
      </c>
      <c r="AY397" s="246" t="s">
        <v>137</v>
      </c>
    </row>
    <row r="398" s="14" customFormat="1">
      <c r="A398" s="14"/>
      <c r="B398" s="247"/>
      <c r="C398" s="248"/>
      <c r="D398" s="232" t="s">
        <v>148</v>
      </c>
      <c r="E398" s="249" t="s">
        <v>19</v>
      </c>
      <c r="F398" s="250" t="s">
        <v>150</v>
      </c>
      <c r="G398" s="248"/>
      <c r="H398" s="251">
        <v>68</v>
      </c>
      <c r="I398" s="252"/>
      <c r="J398" s="248"/>
      <c r="K398" s="248"/>
      <c r="L398" s="253"/>
      <c r="M398" s="254"/>
      <c r="N398" s="255"/>
      <c r="O398" s="255"/>
      <c r="P398" s="255"/>
      <c r="Q398" s="255"/>
      <c r="R398" s="255"/>
      <c r="S398" s="255"/>
      <c r="T398" s="256"/>
      <c r="U398" s="14"/>
      <c r="V398" s="14"/>
      <c r="W398" s="14"/>
      <c r="X398" s="14"/>
      <c r="Y398" s="14"/>
      <c r="Z398" s="14"/>
      <c r="AA398" s="14"/>
      <c r="AB398" s="14"/>
      <c r="AC398" s="14"/>
      <c r="AD398" s="14"/>
      <c r="AE398" s="14"/>
      <c r="AT398" s="257" t="s">
        <v>148</v>
      </c>
      <c r="AU398" s="257" t="s">
        <v>83</v>
      </c>
      <c r="AV398" s="14" t="s">
        <v>144</v>
      </c>
      <c r="AW398" s="14" t="s">
        <v>35</v>
      </c>
      <c r="AX398" s="14" t="s">
        <v>81</v>
      </c>
      <c r="AY398" s="257" t="s">
        <v>137</v>
      </c>
    </row>
    <row r="399" s="2" customFormat="1" ht="16.5" customHeight="1">
      <c r="A399" s="39"/>
      <c r="B399" s="40"/>
      <c r="C399" s="219" t="s">
        <v>582</v>
      </c>
      <c r="D399" s="219" t="s">
        <v>139</v>
      </c>
      <c r="E399" s="220" t="s">
        <v>583</v>
      </c>
      <c r="F399" s="221" t="s">
        <v>584</v>
      </c>
      <c r="G399" s="222" t="s">
        <v>219</v>
      </c>
      <c r="H399" s="223">
        <v>38.039999999999999</v>
      </c>
      <c r="I399" s="224"/>
      <c r="J399" s="225">
        <f>ROUND(I399*H399,2)</f>
        <v>0</v>
      </c>
      <c r="K399" s="221" t="s">
        <v>143</v>
      </c>
      <c r="L399" s="45"/>
      <c r="M399" s="226" t="s">
        <v>19</v>
      </c>
      <c r="N399" s="227" t="s">
        <v>44</v>
      </c>
      <c r="O399" s="85"/>
      <c r="P399" s="228">
        <f>O399*H399</f>
        <v>0</v>
      </c>
      <c r="Q399" s="228">
        <v>2.2563399999999998</v>
      </c>
      <c r="R399" s="228">
        <f>Q399*H399</f>
        <v>85.831173599999985</v>
      </c>
      <c r="S399" s="228">
        <v>0</v>
      </c>
      <c r="T399" s="229">
        <f>S399*H399</f>
        <v>0</v>
      </c>
      <c r="U399" s="39"/>
      <c r="V399" s="39"/>
      <c r="W399" s="39"/>
      <c r="X399" s="39"/>
      <c r="Y399" s="39"/>
      <c r="Z399" s="39"/>
      <c r="AA399" s="39"/>
      <c r="AB399" s="39"/>
      <c r="AC399" s="39"/>
      <c r="AD399" s="39"/>
      <c r="AE399" s="39"/>
      <c r="AR399" s="230" t="s">
        <v>144</v>
      </c>
      <c r="AT399" s="230" t="s">
        <v>139</v>
      </c>
      <c r="AU399" s="230" t="s">
        <v>83</v>
      </c>
      <c r="AY399" s="18" t="s">
        <v>137</v>
      </c>
      <c r="BE399" s="231">
        <f>IF(N399="základní",J399,0)</f>
        <v>0</v>
      </c>
      <c r="BF399" s="231">
        <f>IF(N399="snížená",J399,0)</f>
        <v>0</v>
      </c>
      <c r="BG399" s="231">
        <f>IF(N399="zákl. přenesená",J399,0)</f>
        <v>0</v>
      </c>
      <c r="BH399" s="231">
        <f>IF(N399="sníž. přenesená",J399,0)</f>
        <v>0</v>
      </c>
      <c r="BI399" s="231">
        <f>IF(N399="nulová",J399,0)</f>
        <v>0</v>
      </c>
      <c r="BJ399" s="18" t="s">
        <v>81</v>
      </c>
      <c r="BK399" s="231">
        <f>ROUND(I399*H399,2)</f>
        <v>0</v>
      </c>
      <c r="BL399" s="18" t="s">
        <v>144</v>
      </c>
      <c r="BM399" s="230" t="s">
        <v>585</v>
      </c>
    </row>
    <row r="400" s="13" customFormat="1">
      <c r="A400" s="13"/>
      <c r="B400" s="236"/>
      <c r="C400" s="237"/>
      <c r="D400" s="232" t="s">
        <v>148</v>
      </c>
      <c r="E400" s="238" t="s">
        <v>19</v>
      </c>
      <c r="F400" s="239" t="s">
        <v>586</v>
      </c>
      <c r="G400" s="237"/>
      <c r="H400" s="240">
        <v>3.7200000000000002</v>
      </c>
      <c r="I400" s="241"/>
      <c r="J400" s="237"/>
      <c r="K400" s="237"/>
      <c r="L400" s="242"/>
      <c r="M400" s="243"/>
      <c r="N400" s="244"/>
      <c r="O400" s="244"/>
      <c r="P400" s="244"/>
      <c r="Q400" s="244"/>
      <c r="R400" s="244"/>
      <c r="S400" s="244"/>
      <c r="T400" s="245"/>
      <c r="U400" s="13"/>
      <c r="V400" s="13"/>
      <c r="W400" s="13"/>
      <c r="X400" s="13"/>
      <c r="Y400" s="13"/>
      <c r="Z400" s="13"/>
      <c r="AA400" s="13"/>
      <c r="AB400" s="13"/>
      <c r="AC400" s="13"/>
      <c r="AD400" s="13"/>
      <c r="AE400" s="13"/>
      <c r="AT400" s="246" t="s">
        <v>148</v>
      </c>
      <c r="AU400" s="246" t="s">
        <v>83</v>
      </c>
      <c r="AV400" s="13" t="s">
        <v>83</v>
      </c>
      <c r="AW400" s="13" t="s">
        <v>35</v>
      </c>
      <c r="AX400" s="13" t="s">
        <v>73</v>
      </c>
      <c r="AY400" s="246" t="s">
        <v>137</v>
      </c>
    </row>
    <row r="401" s="13" customFormat="1">
      <c r="A401" s="13"/>
      <c r="B401" s="236"/>
      <c r="C401" s="237"/>
      <c r="D401" s="232" t="s">
        <v>148</v>
      </c>
      <c r="E401" s="238" t="s">
        <v>19</v>
      </c>
      <c r="F401" s="239" t="s">
        <v>587</v>
      </c>
      <c r="G401" s="237"/>
      <c r="H401" s="240">
        <v>34.32</v>
      </c>
      <c r="I401" s="241"/>
      <c r="J401" s="237"/>
      <c r="K401" s="237"/>
      <c r="L401" s="242"/>
      <c r="M401" s="243"/>
      <c r="N401" s="244"/>
      <c r="O401" s="244"/>
      <c r="P401" s="244"/>
      <c r="Q401" s="244"/>
      <c r="R401" s="244"/>
      <c r="S401" s="244"/>
      <c r="T401" s="245"/>
      <c r="U401" s="13"/>
      <c r="V401" s="13"/>
      <c r="W401" s="13"/>
      <c r="X401" s="13"/>
      <c r="Y401" s="13"/>
      <c r="Z401" s="13"/>
      <c r="AA401" s="13"/>
      <c r="AB401" s="13"/>
      <c r="AC401" s="13"/>
      <c r="AD401" s="13"/>
      <c r="AE401" s="13"/>
      <c r="AT401" s="246" t="s">
        <v>148</v>
      </c>
      <c r="AU401" s="246" t="s">
        <v>83</v>
      </c>
      <c r="AV401" s="13" t="s">
        <v>83</v>
      </c>
      <c r="AW401" s="13" t="s">
        <v>35</v>
      </c>
      <c r="AX401" s="13" t="s">
        <v>73</v>
      </c>
      <c r="AY401" s="246" t="s">
        <v>137</v>
      </c>
    </row>
    <row r="402" s="14" customFormat="1">
      <c r="A402" s="14"/>
      <c r="B402" s="247"/>
      <c r="C402" s="248"/>
      <c r="D402" s="232" t="s">
        <v>148</v>
      </c>
      <c r="E402" s="249" t="s">
        <v>19</v>
      </c>
      <c r="F402" s="250" t="s">
        <v>150</v>
      </c>
      <c r="G402" s="248"/>
      <c r="H402" s="251">
        <v>38.039999999999999</v>
      </c>
      <c r="I402" s="252"/>
      <c r="J402" s="248"/>
      <c r="K402" s="248"/>
      <c r="L402" s="253"/>
      <c r="M402" s="254"/>
      <c r="N402" s="255"/>
      <c r="O402" s="255"/>
      <c r="P402" s="255"/>
      <c r="Q402" s="255"/>
      <c r="R402" s="255"/>
      <c r="S402" s="255"/>
      <c r="T402" s="256"/>
      <c r="U402" s="14"/>
      <c r="V402" s="14"/>
      <c r="W402" s="14"/>
      <c r="X402" s="14"/>
      <c r="Y402" s="14"/>
      <c r="Z402" s="14"/>
      <c r="AA402" s="14"/>
      <c r="AB402" s="14"/>
      <c r="AC402" s="14"/>
      <c r="AD402" s="14"/>
      <c r="AE402" s="14"/>
      <c r="AT402" s="257" t="s">
        <v>148</v>
      </c>
      <c r="AU402" s="257" t="s">
        <v>83</v>
      </c>
      <c r="AV402" s="14" t="s">
        <v>144</v>
      </c>
      <c r="AW402" s="14" t="s">
        <v>35</v>
      </c>
      <c r="AX402" s="14" t="s">
        <v>81</v>
      </c>
      <c r="AY402" s="257" t="s">
        <v>137</v>
      </c>
    </row>
    <row r="403" s="2" customFormat="1" ht="16.5" customHeight="1">
      <c r="A403" s="39"/>
      <c r="B403" s="40"/>
      <c r="C403" s="219" t="s">
        <v>588</v>
      </c>
      <c r="D403" s="219" t="s">
        <v>139</v>
      </c>
      <c r="E403" s="220" t="s">
        <v>589</v>
      </c>
      <c r="F403" s="221" t="s">
        <v>590</v>
      </c>
      <c r="G403" s="222" t="s">
        <v>202</v>
      </c>
      <c r="H403" s="223">
        <v>655</v>
      </c>
      <c r="I403" s="224"/>
      <c r="J403" s="225">
        <f>ROUND(I403*H403,2)</f>
        <v>0</v>
      </c>
      <c r="K403" s="221" t="s">
        <v>143</v>
      </c>
      <c r="L403" s="45"/>
      <c r="M403" s="226" t="s">
        <v>19</v>
      </c>
      <c r="N403" s="227" t="s">
        <v>44</v>
      </c>
      <c r="O403" s="85"/>
      <c r="P403" s="228">
        <f>O403*H403</f>
        <v>0</v>
      </c>
      <c r="Q403" s="228">
        <v>0</v>
      </c>
      <c r="R403" s="228">
        <f>Q403*H403</f>
        <v>0</v>
      </c>
      <c r="S403" s="228">
        <v>0</v>
      </c>
      <c r="T403" s="229">
        <f>S403*H403</f>
        <v>0</v>
      </c>
      <c r="U403" s="39"/>
      <c r="V403" s="39"/>
      <c r="W403" s="39"/>
      <c r="X403" s="39"/>
      <c r="Y403" s="39"/>
      <c r="Z403" s="39"/>
      <c r="AA403" s="39"/>
      <c r="AB403" s="39"/>
      <c r="AC403" s="39"/>
      <c r="AD403" s="39"/>
      <c r="AE403" s="39"/>
      <c r="AR403" s="230" t="s">
        <v>144</v>
      </c>
      <c r="AT403" s="230" t="s">
        <v>139</v>
      </c>
      <c r="AU403" s="230" t="s">
        <v>83</v>
      </c>
      <c r="AY403" s="18" t="s">
        <v>137</v>
      </c>
      <c r="BE403" s="231">
        <f>IF(N403="základní",J403,0)</f>
        <v>0</v>
      </c>
      <c r="BF403" s="231">
        <f>IF(N403="snížená",J403,0)</f>
        <v>0</v>
      </c>
      <c r="BG403" s="231">
        <f>IF(N403="zákl. přenesená",J403,0)</f>
        <v>0</v>
      </c>
      <c r="BH403" s="231">
        <f>IF(N403="sníž. přenesená",J403,0)</f>
        <v>0</v>
      </c>
      <c r="BI403" s="231">
        <f>IF(N403="nulová",J403,0)</f>
        <v>0</v>
      </c>
      <c r="BJ403" s="18" t="s">
        <v>81</v>
      </c>
      <c r="BK403" s="231">
        <f>ROUND(I403*H403,2)</f>
        <v>0</v>
      </c>
      <c r="BL403" s="18" t="s">
        <v>144</v>
      </c>
      <c r="BM403" s="230" t="s">
        <v>591</v>
      </c>
    </row>
    <row r="404" s="2" customFormat="1">
      <c r="A404" s="39"/>
      <c r="B404" s="40"/>
      <c r="C404" s="41"/>
      <c r="D404" s="232" t="s">
        <v>146</v>
      </c>
      <c r="E404" s="41"/>
      <c r="F404" s="233" t="s">
        <v>592</v>
      </c>
      <c r="G404" s="41"/>
      <c r="H404" s="41"/>
      <c r="I404" s="137"/>
      <c r="J404" s="41"/>
      <c r="K404" s="41"/>
      <c r="L404" s="45"/>
      <c r="M404" s="234"/>
      <c r="N404" s="235"/>
      <c r="O404" s="85"/>
      <c r="P404" s="85"/>
      <c r="Q404" s="85"/>
      <c r="R404" s="85"/>
      <c r="S404" s="85"/>
      <c r="T404" s="86"/>
      <c r="U404" s="39"/>
      <c r="V404" s="39"/>
      <c r="W404" s="39"/>
      <c r="X404" s="39"/>
      <c r="Y404" s="39"/>
      <c r="Z404" s="39"/>
      <c r="AA404" s="39"/>
      <c r="AB404" s="39"/>
      <c r="AC404" s="39"/>
      <c r="AD404" s="39"/>
      <c r="AE404" s="39"/>
      <c r="AT404" s="18" t="s">
        <v>146</v>
      </c>
      <c r="AU404" s="18" t="s">
        <v>83</v>
      </c>
    </row>
    <row r="405" s="13" customFormat="1">
      <c r="A405" s="13"/>
      <c r="B405" s="236"/>
      <c r="C405" s="237"/>
      <c r="D405" s="232" t="s">
        <v>148</v>
      </c>
      <c r="E405" s="238" t="s">
        <v>19</v>
      </c>
      <c r="F405" s="239" t="s">
        <v>593</v>
      </c>
      <c r="G405" s="237"/>
      <c r="H405" s="240">
        <v>655</v>
      </c>
      <c r="I405" s="241"/>
      <c r="J405" s="237"/>
      <c r="K405" s="237"/>
      <c r="L405" s="242"/>
      <c r="M405" s="243"/>
      <c r="N405" s="244"/>
      <c r="O405" s="244"/>
      <c r="P405" s="244"/>
      <c r="Q405" s="244"/>
      <c r="R405" s="244"/>
      <c r="S405" s="244"/>
      <c r="T405" s="245"/>
      <c r="U405" s="13"/>
      <c r="V405" s="13"/>
      <c r="W405" s="13"/>
      <c r="X405" s="13"/>
      <c r="Y405" s="13"/>
      <c r="Z405" s="13"/>
      <c r="AA405" s="13"/>
      <c r="AB405" s="13"/>
      <c r="AC405" s="13"/>
      <c r="AD405" s="13"/>
      <c r="AE405" s="13"/>
      <c r="AT405" s="246" t="s">
        <v>148</v>
      </c>
      <c r="AU405" s="246" t="s">
        <v>83</v>
      </c>
      <c r="AV405" s="13" t="s">
        <v>83</v>
      </c>
      <c r="AW405" s="13" t="s">
        <v>35</v>
      </c>
      <c r="AX405" s="13" t="s">
        <v>73</v>
      </c>
      <c r="AY405" s="246" t="s">
        <v>137</v>
      </c>
    </row>
    <row r="406" s="14" customFormat="1">
      <c r="A406" s="14"/>
      <c r="B406" s="247"/>
      <c r="C406" s="248"/>
      <c r="D406" s="232" t="s">
        <v>148</v>
      </c>
      <c r="E406" s="249" t="s">
        <v>19</v>
      </c>
      <c r="F406" s="250" t="s">
        <v>150</v>
      </c>
      <c r="G406" s="248"/>
      <c r="H406" s="251">
        <v>655</v>
      </c>
      <c r="I406" s="252"/>
      <c r="J406" s="248"/>
      <c r="K406" s="248"/>
      <c r="L406" s="253"/>
      <c r="M406" s="254"/>
      <c r="N406" s="255"/>
      <c r="O406" s="255"/>
      <c r="P406" s="255"/>
      <c r="Q406" s="255"/>
      <c r="R406" s="255"/>
      <c r="S406" s="255"/>
      <c r="T406" s="256"/>
      <c r="U406" s="14"/>
      <c r="V406" s="14"/>
      <c r="W406" s="14"/>
      <c r="X406" s="14"/>
      <c r="Y406" s="14"/>
      <c r="Z406" s="14"/>
      <c r="AA406" s="14"/>
      <c r="AB406" s="14"/>
      <c r="AC406" s="14"/>
      <c r="AD406" s="14"/>
      <c r="AE406" s="14"/>
      <c r="AT406" s="257" t="s">
        <v>148</v>
      </c>
      <c r="AU406" s="257" t="s">
        <v>83</v>
      </c>
      <c r="AV406" s="14" t="s">
        <v>144</v>
      </c>
      <c r="AW406" s="14" t="s">
        <v>35</v>
      </c>
      <c r="AX406" s="14" t="s">
        <v>81</v>
      </c>
      <c r="AY406" s="257" t="s">
        <v>137</v>
      </c>
    </row>
    <row r="407" s="2" customFormat="1" ht="24" customHeight="1">
      <c r="A407" s="39"/>
      <c r="B407" s="40"/>
      <c r="C407" s="219" t="s">
        <v>594</v>
      </c>
      <c r="D407" s="219" t="s">
        <v>139</v>
      </c>
      <c r="E407" s="220" t="s">
        <v>595</v>
      </c>
      <c r="F407" s="221" t="s">
        <v>596</v>
      </c>
      <c r="G407" s="222" t="s">
        <v>202</v>
      </c>
      <c r="H407" s="223">
        <v>655</v>
      </c>
      <c r="I407" s="224"/>
      <c r="J407" s="225">
        <f>ROUND(I407*H407,2)</f>
        <v>0</v>
      </c>
      <c r="K407" s="221" t="s">
        <v>143</v>
      </c>
      <c r="L407" s="45"/>
      <c r="M407" s="226" t="s">
        <v>19</v>
      </c>
      <c r="N407" s="227" t="s">
        <v>44</v>
      </c>
      <c r="O407" s="85"/>
      <c r="P407" s="228">
        <f>O407*H407</f>
        <v>0</v>
      </c>
      <c r="Q407" s="228">
        <v>0.00017000000000000001</v>
      </c>
      <c r="R407" s="228">
        <f>Q407*H407</f>
        <v>0.11135000000000001</v>
      </c>
      <c r="S407" s="228">
        <v>0</v>
      </c>
      <c r="T407" s="229">
        <f>S407*H407</f>
        <v>0</v>
      </c>
      <c r="U407" s="39"/>
      <c r="V407" s="39"/>
      <c r="W407" s="39"/>
      <c r="X407" s="39"/>
      <c r="Y407" s="39"/>
      <c r="Z407" s="39"/>
      <c r="AA407" s="39"/>
      <c r="AB407" s="39"/>
      <c r="AC407" s="39"/>
      <c r="AD407" s="39"/>
      <c r="AE407" s="39"/>
      <c r="AR407" s="230" t="s">
        <v>144</v>
      </c>
      <c r="AT407" s="230" t="s">
        <v>139</v>
      </c>
      <c r="AU407" s="230" t="s">
        <v>83</v>
      </c>
      <c r="AY407" s="18" t="s">
        <v>137</v>
      </c>
      <c r="BE407" s="231">
        <f>IF(N407="základní",J407,0)</f>
        <v>0</v>
      </c>
      <c r="BF407" s="231">
        <f>IF(N407="snížená",J407,0)</f>
        <v>0</v>
      </c>
      <c r="BG407" s="231">
        <f>IF(N407="zákl. přenesená",J407,0)</f>
        <v>0</v>
      </c>
      <c r="BH407" s="231">
        <f>IF(N407="sníž. přenesená",J407,0)</f>
        <v>0</v>
      </c>
      <c r="BI407" s="231">
        <f>IF(N407="nulová",J407,0)</f>
        <v>0</v>
      </c>
      <c r="BJ407" s="18" t="s">
        <v>81</v>
      </c>
      <c r="BK407" s="231">
        <f>ROUND(I407*H407,2)</f>
        <v>0</v>
      </c>
      <c r="BL407" s="18" t="s">
        <v>144</v>
      </c>
      <c r="BM407" s="230" t="s">
        <v>597</v>
      </c>
    </row>
    <row r="408" s="2" customFormat="1">
      <c r="A408" s="39"/>
      <c r="B408" s="40"/>
      <c r="C408" s="41"/>
      <c r="D408" s="232" t="s">
        <v>146</v>
      </c>
      <c r="E408" s="41"/>
      <c r="F408" s="233" t="s">
        <v>598</v>
      </c>
      <c r="G408" s="41"/>
      <c r="H408" s="41"/>
      <c r="I408" s="137"/>
      <c r="J408" s="41"/>
      <c r="K408" s="41"/>
      <c r="L408" s="45"/>
      <c r="M408" s="234"/>
      <c r="N408" s="235"/>
      <c r="O408" s="85"/>
      <c r="P408" s="85"/>
      <c r="Q408" s="85"/>
      <c r="R408" s="85"/>
      <c r="S408" s="85"/>
      <c r="T408" s="86"/>
      <c r="U408" s="39"/>
      <c r="V408" s="39"/>
      <c r="W408" s="39"/>
      <c r="X408" s="39"/>
      <c r="Y408" s="39"/>
      <c r="Z408" s="39"/>
      <c r="AA408" s="39"/>
      <c r="AB408" s="39"/>
      <c r="AC408" s="39"/>
      <c r="AD408" s="39"/>
      <c r="AE408" s="39"/>
      <c r="AT408" s="18" t="s">
        <v>146</v>
      </c>
      <c r="AU408" s="18" t="s">
        <v>83</v>
      </c>
    </row>
    <row r="409" s="13" customFormat="1">
      <c r="A409" s="13"/>
      <c r="B409" s="236"/>
      <c r="C409" s="237"/>
      <c r="D409" s="232" t="s">
        <v>148</v>
      </c>
      <c r="E409" s="238" t="s">
        <v>19</v>
      </c>
      <c r="F409" s="239" t="s">
        <v>593</v>
      </c>
      <c r="G409" s="237"/>
      <c r="H409" s="240">
        <v>655</v>
      </c>
      <c r="I409" s="241"/>
      <c r="J409" s="237"/>
      <c r="K409" s="237"/>
      <c r="L409" s="242"/>
      <c r="M409" s="243"/>
      <c r="N409" s="244"/>
      <c r="O409" s="244"/>
      <c r="P409" s="244"/>
      <c r="Q409" s="244"/>
      <c r="R409" s="244"/>
      <c r="S409" s="244"/>
      <c r="T409" s="245"/>
      <c r="U409" s="13"/>
      <c r="V409" s="13"/>
      <c r="W409" s="13"/>
      <c r="X409" s="13"/>
      <c r="Y409" s="13"/>
      <c r="Z409" s="13"/>
      <c r="AA409" s="13"/>
      <c r="AB409" s="13"/>
      <c r="AC409" s="13"/>
      <c r="AD409" s="13"/>
      <c r="AE409" s="13"/>
      <c r="AT409" s="246" t="s">
        <v>148</v>
      </c>
      <c r="AU409" s="246" t="s">
        <v>83</v>
      </c>
      <c r="AV409" s="13" t="s">
        <v>83</v>
      </c>
      <c r="AW409" s="13" t="s">
        <v>35</v>
      </c>
      <c r="AX409" s="13" t="s">
        <v>73</v>
      </c>
      <c r="AY409" s="246" t="s">
        <v>137</v>
      </c>
    </row>
    <row r="410" s="14" customFormat="1">
      <c r="A410" s="14"/>
      <c r="B410" s="247"/>
      <c r="C410" s="248"/>
      <c r="D410" s="232" t="s">
        <v>148</v>
      </c>
      <c r="E410" s="249" t="s">
        <v>19</v>
      </c>
      <c r="F410" s="250" t="s">
        <v>150</v>
      </c>
      <c r="G410" s="248"/>
      <c r="H410" s="251">
        <v>655</v>
      </c>
      <c r="I410" s="252"/>
      <c r="J410" s="248"/>
      <c r="K410" s="248"/>
      <c r="L410" s="253"/>
      <c r="M410" s="254"/>
      <c r="N410" s="255"/>
      <c r="O410" s="255"/>
      <c r="P410" s="255"/>
      <c r="Q410" s="255"/>
      <c r="R410" s="255"/>
      <c r="S410" s="255"/>
      <c r="T410" s="256"/>
      <c r="U410" s="14"/>
      <c r="V410" s="14"/>
      <c r="W410" s="14"/>
      <c r="X410" s="14"/>
      <c r="Y410" s="14"/>
      <c r="Z410" s="14"/>
      <c r="AA410" s="14"/>
      <c r="AB410" s="14"/>
      <c r="AC410" s="14"/>
      <c r="AD410" s="14"/>
      <c r="AE410" s="14"/>
      <c r="AT410" s="257" t="s">
        <v>148</v>
      </c>
      <c r="AU410" s="257" t="s">
        <v>83</v>
      </c>
      <c r="AV410" s="14" t="s">
        <v>144</v>
      </c>
      <c r="AW410" s="14" t="s">
        <v>35</v>
      </c>
      <c r="AX410" s="14" t="s">
        <v>81</v>
      </c>
      <c r="AY410" s="257" t="s">
        <v>137</v>
      </c>
    </row>
    <row r="411" s="2" customFormat="1" ht="16.5" customHeight="1">
      <c r="A411" s="39"/>
      <c r="B411" s="40"/>
      <c r="C411" s="219" t="s">
        <v>599</v>
      </c>
      <c r="D411" s="219" t="s">
        <v>139</v>
      </c>
      <c r="E411" s="220" t="s">
        <v>600</v>
      </c>
      <c r="F411" s="221" t="s">
        <v>601</v>
      </c>
      <c r="G411" s="222" t="s">
        <v>163</v>
      </c>
      <c r="H411" s="223">
        <v>1923</v>
      </c>
      <c r="I411" s="224"/>
      <c r="J411" s="225">
        <f>ROUND(I411*H411,2)</f>
        <v>0</v>
      </c>
      <c r="K411" s="221" t="s">
        <v>143</v>
      </c>
      <c r="L411" s="45"/>
      <c r="M411" s="226" t="s">
        <v>19</v>
      </c>
      <c r="N411" s="227" t="s">
        <v>44</v>
      </c>
      <c r="O411" s="85"/>
      <c r="P411" s="228">
        <f>O411*H411</f>
        <v>0</v>
      </c>
      <c r="Q411" s="228">
        <v>0.00059999999999999995</v>
      </c>
      <c r="R411" s="228">
        <f>Q411*H411</f>
        <v>1.1537999999999999</v>
      </c>
      <c r="S411" s="228">
        <v>0</v>
      </c>
      <c r="T411" s="229">
        <f>S411*H411</f>
        <v>0</v>
      </c>
      <c r="U411" s="39"/>
      <c r="V411" s="39"/>
      <c r="W411" s="39"/>
      <c r="X411" s="39"/>
      <c r="Y411" s="39"/>
      <c r="Z411" s="39"/>
      <c r="AA411" s="39"/>
      <c r="AB411" s="39"/>
      <c r="AC411" s="39"/>
      <c r="AD411" s="39"/>
      <c r="AE411" s="39"/>
      <c r="AR411" s="230" t="s">
        <v>144</v>
      </c>
      <c r="AT411" s="230" t="s">
        <v>139</v>
      </c>
      <c r="AU411" s="230" t="s">
        <v>83</v>
      </c>
      <c r="AY411" s="18" t="s">
        <v>137</v>
      </c>
      <c r="BE411" s="231">
        <f>IF(N411="základní",J411,0)</f>
        <v>0</v>
      </c>
      <c r="BF411" s="231">
        <f>IF(N411="snížená",J411,0)</f>
        <v>0</v>
      </c>
      <c r="BG411" s="231">
        <f>IF(N411="zákl. přenesená",J411,0)</f>
        <v>0</v>
      </c>
      <c r="BH411" s="231">
        <f>IF(N411="sníž. přenesená",J411,0)</f>
        <v>0</v>
      </c>
      <c r="BI411" s="231">
        <f>IF(N411="nulová",J411,0)</f>
        <v>0</v>
      </c>
      <c r="BJ411" s="18" t="s">
        <v>81</v>
      </c>
      <c r="BK411" s="231">
        <f>ROUND(I411*H411,2)</f>
        <v>0</v>
      </c>
      <c r="BL411" s="18" t="s">
        <v>144</v>
      </c>
      <c r="BM411" s="230" t="s">
        <v>602</v>
      </c>
    </row>
    <row r="412" s="2" customFormat="1">
      <c r="A412" s="39"/>
      <c r="B412" s="40"/>
      <c r="C412" s="41"/>
      <c r="D412" s="232" t="s">
        <v>146</v>
      </c>
      <c r="E412" s="41"/>
      <c r="F412" s="233" t="s">
        <v>603</v>
      </c>
      <c r="G412" s="41"/>
      <c r="H412" s="41"/>
      <c r="I412" s="137"/>
      <c r="J412" s="41"/>
      <c r="K412" s="41"/>
      <c r="L412" s="45"/>
      <c r="M412" s="234"/>
      <c r="N412" s="235"/>
      <c r="O412" s="85"/>
      <c r="P412" s="85"/>
      <c r="Q412" s="85"/>
      <c r="R412" s="85"/>
      <c r="S412" s="85"/>
      <c r="T412" s="86"/>
      <c r="U412" s="39"/>
      <c r="V412" s="39"/>
      <c r="W412" s="39"/>
      <c r="X412" s="39"/>
      <c r="Y412" s="39"/>
      <c r="Z412" s="39"/>
      <c r="AA412" s="39"/>
      <c r="AB412" s="39"/>
      <c r="AC412" s="39"/>
      <c r="AD412" s="39"/>
      <c r="AE412" s="39"/>
      <c r="AT412" s="18" t="s">
        <v>146</v>
      </c>
      <c r="AU412" s="18" t="s">
        <v>83</v>
      </c>
    </row>
    <row r="413" s="13" customFormat="1">
      <c r="A413" s="13"/>
      <c r="B413" s="236"/>
      <c r="C413" s="237"/>
      <c r="D413" s="232" t="s">
        <v>148</v>
      </c>
      <c r="E413" s="238" t="s">
        <v>19</v>
      </c>
      <c r="F413" s="239" t="s">
        <v>305</v>
      </c>
      <c r="G413" s="237"/>
      <c r="H413" s="240">
        <v>1923</v>
      </c>
      <c r="I413" s="241"/>
      <c r="J413" s="237"/>
      <c r="K413" s="237"/>
      <c r="L413" s="242"/>
      <c r="M413" s="243"/>
      <c r="N413" s="244"/>
      <c r="O413" s="244"/>
      <c r="P413" s="244"/>
      <c r="Q413" s="244"/>
      <c r="R413" s="244"/>
      <c r="S413" s="244"/>
      <c r="T413" s="245"/>
      <c r="U413" s="13"/>
      <c r="V413" s="13"/>
      <c r="W413" s="13"/>
      <c r="X413" s="13"/>
      <c r="Y413" s="13"/>
      <c r="Z413" s="13"/>
      <c r="AA413" s="13"/>
      <c r="AB413" s="13"/>
      <c r="AC413" s="13"/>
      <c r="AD413" s="13"/>
      <c r="AE413" s="13"/>
      <c r="AT413" s="246" t="s">
        <v>148</v>
      </c>
      <c r="AU413" s="246" t="s">
        <v>83</v>
      </c>
      <c r="AV413" s="13" t="s">
        <v>83</v>
      </c>
      <c r="AW413" s="13" t="s">
        <v>35</v>
      </c>
      <c r="AX413" s="13" t="s">
        <v>73</v>
      </c>
      <c r="AY413" s="246" t="s">
        <v>137</v>
      </c>
    </row>
    <row r="414" s="14" customFormat="1">
      <c r="A414" s="14"/>
      <c r="B414" s="247"/>
      <c r="C414" s="248"/>
      <c r="D414" s="232" t="s">
        <v>148</v>
      </c>
      <c r="E414" s="249" t="s">
        <v>19</v>
      </c>
      <c r="F414" s="250" t="s">
        <v>150</v>
      </c>
      <c r="G414" s="248"/>
      <c r="H414" s="251">
        <v>1923</v>
      </c>
      <c r="I414" s="252"/>
      <c r="J414" s="248"/>
      <c r="K414" s="248"/>
      <c r="L414" s="253"/>
      <c r="M414" s="254"/>
      <c r="N414" s="255"/>
      <c r="O414" s="255"/>
      <c r="P414" s="255"/>
      <c r="Q414" s="255"/>
      <c r="R414" s="255"/>
      <c r="S414" s="255"/>
      <c r="T414" s="256"/>
      <c r="U414" s="14"/>
      <c r="V414" s="14"/>
      <c r="W414" s="14"/>
      <c r="X414" s="14"/>
      <c r="Y414" s="14"/>
      <c r="Z414" s="14"/>
      <c r="AA414" s="14"/>
      <c r="AB414" s="14"/>
      <c r="AC414" s="14"/>
      <c r="AD414" s="14"/>
      <c r="AE414" s="14"/>
      <c r="AT414" s="257" t="s">
        <v>148</v>
      </c>
      <c r="AU414" s="257" t="s">
        <v>83</v>
      </c>
      <c r="AV414" s="14" t="s">
        <v>144</v>
      </c>
      <c r="AW414" s="14" t="s">
        <v>35</v>
      </c>
      <c r="AX414" s="14" t="s">
        <v>81</v>
      </c>
      <c r="AY414" s="257" t="s">
        <v>137</v>
      </c>
    </row>
    <row r="415" s="2" customFormat="1" ht="16.5" customHeight="1">
      <c r="A415" s="39"/>
      <c r="B415" s="40"/>
      <c r="C415" s="219" t="s">
        <v>604</v>
      </c>
      <c r="D415" s="219" t="s">
        <v>139</v>
      </c>
      <c r="E415" s="220" t="s">
        <v>605</v>
      </c>
      <c r="F415" s="221" t="s">
        <v>606</v>
      </c>
      <c r="G415" s="222" t="s">
        <v>202</v>
      </c>
      <c r="H415" s="223">
        <v>447</v>
      </c>
      <c r="I415" s="224"/>
      <c r="J415" s="225">
        <f>ROUND(I415*H415,2)</f>
        <v>0</v>
      </c>
      <c r="K415" s="221" t="s">
        <v>143</v>
      </c>
      <c r="L415" s="45"/>
      <c r="M415" s="226" t="s">
        <v>19</v>
      </c>
      <c r="N415" s="227" t="s">
        <v>44</v>
      </c>
      <c r="O415" s="85"/>
      <c r="P415" s="228">
        <f>O415*H415</f>
        <v>0</v>
      </c>
      <c r="Q415" s="228">
        <v>0</v>
      </c>
      <c r="R415" s="228">
        <f>Q415*H415</f>
        <v>0</v>
      </c>
      <c r="S415" s="228">
        <v>0</v>
      </c>
      <c r="T415" s="229">
        <f>S415*H415</f>
        <v>0</v>
      </c>
      <c r="U415" s="39"/>
      <c r="V415" s="39"/>
      <c r="W415" s="39"/>
      <c r="X415" s="39"/>
      <c r="Y415" s="39"/>
      <c r="Z415" s="39"/>
      <c r="AA415" s="39"/>
      <c r="AB415" s="39"/>
      <c r="AC415" s="39"/>
      <c r="AD415" s="39"/>
      <c r="AE415" s="39"/>
      <c r="AR415" s="230" t="s">
        <v>144</v>
      </c>
      <c r="AT415" s="230" t="s">
        <v>139</v>
      </c>
      <c r="AU415" s="230" t="s">
        <v>83</v>
      </c>
      <c r="AY415" s="18" t="s">
        <v>137</v>
      </c>
      <c r="BE415" s="231">
        <f>IF(N415="základní",J415,0)</f>
        <v>0</v>
      </c>
      <c r="BF415" s="231">
        <f>IF(N415="snížená",J415,0)</f>
        <v>0</v>
      </c>
      <c r="BG415" s="231">
        <f>IF(N415="zákl. přenesená",J415,0)</f>
        <v>0</v>
      </c>
      <c r="BH415" s="231">
        <f>IF(N415="sníž. přenesená",J415,0)</f>
        <v>0</v>
      </c>
      <c r="BI415" s="231">
        <f>IF(N415="nulová",J415,0)</f>
        <v>0</v>
      </c>
      <c r="BJ415" s="18" t="s">
        <v>81</v>
      </c>
      <c r="BK415" s="231">
        <f>ROUND(I415*H415,2)</f>
        <v>0</v>
      </c>
      <c r="BL415" s="18" t="s">
        <v>144</v>
      </c>
      <c r="BM415" s="230" t="s">
        <v>607</v>
      </c>
    </row>
    <row r="416" s="2" customFormat="1">
      <c r="A416" s="39"/>
      <c r="B416" s="40"/>
      <c r="C416" s="41"/>
      <c r="D416" s="232" t="s">
        <v>146</v>
      </c>
      <c r="E416" s="41"/>
      <c r="F416" s="233" t="s">
        <v>608</v>
      </c>
      <c r="G416" s="41"/>
      <c r="H416" s="41"/>
      <c r="I416" s="137"/>
      <c r="J416" s="41"/>
      <c r="K416" s="41"/>
      <c r="L416" s="45"/>
      <c r="M416" s="234"/>
      <c r="N416" s="235"/>
      <c r="O416" s="85"/>
      <c r="P416" s="85"/>
      <c r="Q416" s="85"/>
      <c r="R416" s="85"/>
      <c r="S416" s="85"/>
      <c r="T416" s="86"/>
      <c r="U416" s="39"/>
      <c r="V416" s="39"/>
      <c r="W416" s="39"/>
      <c r="X416" s="39"/>
      <c r="Y416" s="39"/>
      <c r="Z416" s="39"/>
      <c r="AA416" s="39"/>
      <c r="AB416" s="39"/>
      <c r="AC416" s="39"/>
      <c r="AD416" s="39"/>
      <c r="AE416" s="39"/>
      <c r="AT416" s="18" t="s">
        <v>146</v>
      </c>
      <c r="AU416" s="18" t="s">
        <v>83</v>
      </c>
    </row>
    <row r="417" s="13" customFormat="1">
      <c r="A417" s="13"/>
      <c r="B417" s="236"/>
      <c r="C417" s="237"/>
      <c r="D417" s="232" t="s">
        <v>148</v>
      </c>
      <c r="E417" s="238" t="s">
        <v>19</v>
      </c>
      <c r="F417" s="239" t="s">
        <v>609</v>
      </c>
      <c r="G417" s="237"/>
      <c r="H417" s="240">
        <v>447</v>
      </c>
      <c r="I417" s="241"/>
      <c r="J417" s="237"/>
      <c r="K417" s="237"/>
      <c r="L417" s="242"/>
      <c r="M417" s="243"/>
      <c r="N417" s="244"/>
      <c r="O417" s="244"/>
      <c r="P417" s="244"/>
      <c r="Q417" s="244"/>
      <c r="R417" s="244"/>
      <c r="S417" s="244"/>
      <c r="T417" s="245"/>
      <c r="U417" s="13"/>
      <c r="V417" s="13"/>
      <c r="W417" s="13"/>
      <c r="X417" s="13"/>
      <c r="Y417" s="13"/>
      <c r="Z417" s="13"/>
      <c r="AA417" s="13"/>
      <c r="AB417" s="13"/>
      <c r="AC417" s="13"/>
      <c r="AD417" s="13"/>
      <c r="AE417" s="13"/>
      <c r="AT417" s="246" t="s">
        <v>148</v>
      </c>
      <c r="AU417" s="246" t="s">
        <v>83</v>
      </c>
      <c r="AV417" s="13" t="s">
        <v>83</v>
      </c>
      <c r="AW417" s="13" t="s">
        <v>35</v>
      </c>
      <c r="AX417" s="13" t="s">
        <v>73</v>
      </c>
      <c r="AY417" s="246" t="s">
        <v>137</v>
      </c>
    </row>
    <row r="418" s="14" customFormat="1">
      <c r="A418" s="14"/>
      <c r="B418" s="247"/>
      <c r="C418" s="248"/>
      <c r="D418" s="232" t="s">
        <v>148</v>
      </c>
      <c r="E418" s="249" t="s">
        <v>19</v>
      </c>
      <c r="F418" s="250" t="s">
        <v>150</v>
      </c>
      <c r="G418" s="248"/>
      <c r="H418" s="251">
        <v>447</v>
      </c>
      <c r="I418" s="252"/>
      <c r="J418" s="248"/>
      <c r="K418" s="248"/>
      <c r="L418" s="253"/>
      <c r="M418" s="254"/>
      <c r="N418" s="255"/>
      <c r="O418" s="255"/>
      <c r="P418" s="255"/>
      <c r="Q418" s="255"/>
      <c r="R418" s="255"/>
      <c r="S418" s="255"/>
      <c r="T418" s="256"/>
      <c r="U418" s="14"/>
      <c r="V418" s="14"/>
      <c r="W418" s="14"/>
      <c r="X418" s="14"/>
      <c r="Y418" s="14"/>
      <c r="Z418" s="14"/>
      <c r="AA418" s="14"/>
      <c r="AB418" s="14"/>
      <c r="AC418" s="14"/>
      <c r="AD418" s="14"/>
      <c r="AE418" s="14"/>
      <c r="AT418" s="257" t="s">
        <v>148</v>
      </c>
      <c r="AU418" s="257" t="s">
        <v>83</v>
      </c>
      <c r="AV418" s="14" t="s">
        <v>144</v>
      </c>
      <c r="AW418" s="14" t="s">
        <v>35</v>
      </c>
      <c r="AX418" s="14" t="s">
        <v>81</v>
      </c>
      <c r="AY418" s="257" t="s">
        <v>137</v>
      </c>
    </row>
    <row r="419" s="2" customFormat="1" ht="36" customHeight="1">
      <c r="A419" s="39"/>
      <c r="B419" s="40"/>
      <c r="C419" s="219" t="s">
        <v>610</v>
      </c>
      <c r="D419" s="219" t="s">
        <v>139</v>
      </c>
      <c r="E419" s="220" t="s">
        <v>611</v>
      </c>
      <c r="F419" s="221" t="s">
        <v>612</v>
      </c>
      <c r="G419" s="222" t="s">
        <v>142</v>
      </c>
      <c r="H419" s="223">
        <v>3</v>
      </c>
      <c r="I419" s="224"/>
      <c r="J419" s="225">
        <f>ROUND(I419*H419,2)</f>
        <v>0</v>
      </c>
      <c r="K419" s="221" t="s">
        <v>19</v>
      </c>
      <c r="L419" s="45"/>
      <c r="M419" s="226" t="s">
        <v>19</v>
      </c>
      <c r="N419" s="227" t="s">
        <v>44</v>
      </c>
      <c r="O419" s="85"/>
      <c r="P419" s="228">
        <f>O419*H419</f>
        <v>0</v>
      </c>
      <c r="Q419" s="228">
        <v>0</v>
      </c>
      <c r="R419" s="228">
        <f>Q419*H419</f>
        <v>0</v>
      </c>
      <c r="S419" s="228">
        <v>0</v>
      </c>
      <c r="T419" s="229">
        <f>S419*H419</f>
        <v>0</v>
      </c>
      <c r="U419" s="39"/>
      <c r="V419" s="39"/>
      <c r="W419" s="39"/>
      <c r="X419" s="39"/>
      <c r="Y419" s="39"/>
      <c r="Z419" s="39"/>
      <c r="AA419" s="39"/>
      <c r="AB419" s="39"/>
      <c r="AC419" s="39"/>
      <c r="AD419" s="39"/>
      <c r="AE419" s="39"/>
      <c r="AR419" s="230" t="s">
        <v>144</v>
      </c>
      <c r="AT419" s="230" t="s">
        <v>139</v>
      </c>
      <c r="AU419" s="230" t="s">
        <v>83</v>
      </c>
      <c r="AY419" s="18" t="s">
        <v>137</v>
      </c>
      <c r="BE419" s="231">
        <f>IF(N419="základní",J419,0)</f>
        <v>0</v>
      </c>
      <c r="BF419" s="231">
        <f>IF(N419="snížená",J419,0)</f>
        <v>0</v>
      </c>
      <c r="BG419" s="231">
        <f>IF(N419="zákl. přenesená",J419,0)</f>
        <v>0</v>
      </c>
      <c r="BH419" s="231">
        <f>IF(N419="sníž. přenesená",J419,0)</f>
        <v>0</v>
      </c>
      <c r="BI419" s="231">
        <f>IF(N419="nulová",J419,0)</f>
        <v>0</v>
      </c>
      <c r="BJ419" s="18" t="s">
        <v>81</v>
      </c>
      <c r="BK419" s="231">
        <f>ROUND(I419*H419,2)</f>
        <v>0</v>
      </c>
      <c r="BL419" s="18" t="s">
        <v>144</v>
      </c>
      <c r="BM419" s="230" t="s">
        <v>613</v>
      </c>
    </row>
    <row r="420" s="13" customFormat="1">
      <c r="A420" s="13"/>
      <c r="B420" s="236"/>
      <c r="C420" s="237"/>
      <c r="D420" s="232" t="s">
        <v>148</v>
      </c>
      <c r="E420" s="238" t="s">
        <v>19</v>
      </c>
      <c r="F420" s="239" t="s">
        <v>614</v>
      </c>
      <c r="G420" s="237"/>
      <c r="H420" s="240">
        <v>3</v>
      </c>
      <c r="I420" s="241"/>
      <c r="J420" s="237"/>
      <c r="K420" s="237"/>
      <c r="L420" s="242"/>
      <c r="M420" s="243"/>
      <c r="N420" s="244"/>
      <c r="O420" s="244"/>
      <c r="P420" s="244"/>
      <c r="Q420" s="244"/>
      <c r="R420" s="244"/>
      <c r="S420" s="244"/>
      <c r="T420" s="245"/>
      <c r="U420" s="13"/>
      <c r="V420" s="13"/>
      <c r="W420" s="13"/>
      <c r="X420" s="13"/>
      <c r="Y420" s="13"/>
      <c r="Z420" s="13"/>
      <c r="AA420" s="13"/>
      <c r="AB420" s="13"/>
      <c r="AC420" s="13"/>
      <c r="AD420" s="13"/>
      <c r="AE420" s="13"/>
      <c r="AT420" s="246" t="s">
        <v>148</v>
      </c>
      <c r="AU420" s="246" t="s">
        <v>83</v>
      </c>
      <c r="AV420" s="13" t="s">
        <v>83</v>
      </c>
      <c r="AW420" s="13" t="s">
        <v>35</v>
      </c>
      <c r="AX420" s="13" t="s">
        <v>73</v>
      </c>
      <c r="AY420" s="246" t="s">
        <v>137</v>
      </c>
    </row>
    <row r="421" s="14" customFormat="1">
      <c r="A421" s="14"/>
      <c r="B421" s="247"/>
      <c r="C421" s="248"/>
      <c r="D421" s="232" t="s">
        <v>148</v>
      </c>
      <c r="E421" s="249" t="s">
        <v>19</v>
      </c>
      <c r="F421" s="250" t="s">
        <v>150</v>
      </c>
      <c r="G421" s="248"/>
      <c r="H421" s="251">
        <v>3</v>
      </c>
      <c r="I421" s="252"/>
      <c r="J421" s="248"/>
      <c r="K421" s="248"/>
      <c r="L421" s="253"/>
      <c r="M421" s="254"/>
      <c r="N421" s="255"/>
      <c r="O421" s="255"/>
      <c r="P421" s="255"/>
      <c r="Q421" s="255"/>
      <c r="R421" s="255"/>
      <c r="S421" s="255"/>
      <c r="T421" s="256"/>
      <c r="U421" s="14"/>
      <c r="V421" s="14"/>
      <c r="W421" s="14"/>
      <c r="X421" s="14"/>
      <c r="Y421" s="14"/>
      <c r="Z421" s="14"/>
      <c r="AA421" s="14"/>
      <c r="AB421" s="14"/>
      <c r="AC421" s="14"/>
      <c r="AD421" s="14"/>
      <c r="AE421" s="14"/>
      <c r="AT421" s="257" t="s">
        <v>148</v>
      </c>
      <c r="AU421" s="257" t="s">
        <v>83</v>
      </c>
      <c r="AV421" s="14" t="s">
        <v>144</v>
      </c>
      <c r="AW421" s="14" t="s">
        <v>35</v>
      </c>
      <c r="AX421" s="14" t="s">
        <v>81</v>
      </c>
      <c r="AY421" s="257" t="s">
        <v>137</v>
      </c>
    </row>
    <row r="422" s="2" customFormat="1" ht="16.5" customHeight="1">
      <c r="A422" s="39"/>
      <c r="B422" s="40"/>
      <c r="C422" s="219" t="s">
        <v>615</v>
      </c>
      <c r="D422" s="219" t="s">
        <v>139</v>
      </c>
      <c r="E422" s="220" t="s">
        <v>616</v>
      </c>
      <c r="F422" s="221" t="s">
        <v>617</v>
      </c>
      <c r="G422" s="222" t="s">
        <v>618</v>
      </c>
      <c r="H422" s="223">
        <v>3</v>
      </c>
      <c r="I422" s="224"/>
      <c r="J422" s="225">
        <f>ROUND(I422*H422,2)</f>
        <v>0</v>
      </c>
      <c r="K422" s="221" t="s">
        <v>19</v>
      </c>
      <c r="L422" s="45"/>
      <c r="M422" s="226" t="s">
        <v>19</v>
      </c>
      <c r="N422" s="227" t="s">
        <v>44</v>
      </c>
      <c r="O422" s="85"/>
      <c r="P422" s="228">
        <f>O422*H422</f>
        <v>0</v>
      </c>
      <c r="Q422" s="228">
        <v>0</v>
      </c>
      <c r="R422" s="228">
        <f>Q422*H422</f>
        <v>0</v>
      </c>
      <c r="S422" s="228">
        <v>0</v>
      </c>
      <c r="T422" s="229">
        <f>S422*H422</f>
        <v>0</v>
      </c>
      <c r="U422" s="39"/>
      <c r="V422" s="39"/>
      <c r="W422" s="39"/>
      <c r="X422" s="39"/>
      <c r="Y422" s="39"/>
      <c r="Z422" s="39"/>
      <c r="AA422" s="39"/>
      <c r="AB422" s="39"/>
      <c r="AC422" s="39"/>
      <c r="AD422" s="39"/>
      <c r="AE422" s="39"/>
      <c r="AR422" s="230" t="s">
        <v>144</v>
      </c>
      <c r="AT422" s="230" t="s">
        <v>139</v>
      </c>
      <c r="AU422" s="230" t="s">
        <v>83</v>
      </c>
      <c r="AY422" s="18" t="s">
        <v>137</v>
      </c>
      <c r="BE422" s="231">
        <f>IF(N422="základní",J422,0)</f>
        <v>0</v>
      </c>
      <c r="BF422" s="231">
        <f>IF(N422="snížená",J422,0)</f>
        <v>0</v>
      </c>
      <c r="BG422" s="231">
        <f>IF(N422="zákl. přenesená",J422,0)</f>
        <v>0</v>
      </c>
      <c r="BH422" s="231">
        <f>IF(N422="sníž. přenesená",J422,0)</f>
        <v>0</v>
      </c>
      <c r="BI422" s="231">
        <f>IF(N422="nulová",J422,0)</f>
        <v>0</v>
      </c>
      <c r="BJ422" s="18" t="s">
        <v>81</v>
      </c>
      <c r="BK422" s="231">
        <f>ROUND(I422*H422,2)</f>
        <v>0</v>
      </c>
      <c r="BL422" s="18" t="s">
        <v>144</v>
      </c>
      <c r="BM422" s="230" t="s">
        <v>619</v>
      </c>
    </row>
    <row r="423" s="13" customFormat="1">
      <c r="A423" s="13"/>
      <c r="B423" s="236"/>
      <c r="C423" s="237"/>
      <c r="D423" s="232" t="s">
        <v>148</v>
      </c>
      <c r="E423" s="238" t="s">
        <v>19</v>
      </c>
      <c r="F423" s="239" t="s">
        <v>620</v>
      </c>
      <c r="G423" s="237"/>
      <c r="H423" s="240">
        <v>3</v>
      </c>
      <c r="I423" s="241"/>
      <c r="J423" s="237"/>
      <c r="K423" s="237"/>
      <c r="L423" s="242"/>
      <c r="M423" s="243"/>
      <c r="N423" s="244"/>
      <c r="O423" s="244"/>
      <c r="P423" s="244"/>
      <c r="Q423" s="244"/>
      <c r="R423" s="244"/>
      <c r="S423" s="244"/>
      <c r="T423" s="245"/>
      <c r="U423" s="13"/>
      <c r="V423" s="13"/>
      <c r="W423" s="13"/>
      <c r="X423" s="13"/>
      <c r="Y423" s="13"/>
      <c r="Z423" s="13"/>
      <c r="AA423" s="13"/>
      <c r="AB423" s="13"/>
      <c r="AC423" s="13"/>
      <c r="AD423" s="13"/>
      <c r="AE423" s="13"/>
      <c r="AT423" s="246" t="s">
        <v>148</v>
      </c>
      <c r="AU423" s="246" t="s">
        <v>83</v>
      </c>
      <c r="AV423" s="13" t="s">
        <v>83</v>
      </c>
      <c r="AW423" s="13" t="s">
        <v>35</v>
      </c>
      <c r="AX423" s="13" t="s">
        <v>73</v>
      </c>
      <c r="AY423" s="246" t="s">
        <v>137</v>
      </c>
    </row>
    <row r="424" s="14" customFormat="1">
      <c r="A424" s="14"/>
      <c r="B424" s="247"/>
      <c r="C424" s="248"/>
      <c r="D424" s="232" t="s">
        <v>148</v>
      </c>
      <c r="E424" s="249" t="s">
        <v>19</v>
      </c>
      <c r="F424" s="250" t="s">
        <v>150</v>
      </c>
      <c r="G424" s="248"/>
      <c r="H424" s="251">
        <v>3</v>
      </c>
      <c r="I424" s="252"/>
      <c r="J424" s="248"/>
      <c r="K424" s="248"/>
      <c r="L424" s="253"/>
      <c r="M424" s="254"/>
      <c r="N424" s="255"/>
      <c r="O424" s="255"/>
      <c r="P424" s="255"/>
      <c r="Q424" s="255"/>
      <c r="R424" s="255"/>
      <c r="S424" s="255"/>
      <c r="T424" s="256"/>
      <c r="U424" s="14"/>
      <c r="V424" s="14"/>
      <c r="W424" s="14"/>
      <c r="X424" s="14"/>
      <c r="Y424" s="14"/>
      <c r="Z424" s="14"/>
      <c r="AA424" s="14"/>
      <c r="AB424" s="14"/>
      <c r="AC424" s="14"/>
      <c r="AD424" s="14"/>
      <c r="AE424" s="14"/>
      <c r="AT424" s="257" t="s">
        <v>148</v>
      </c>
      <c r="AU424" s="257" t="s">
        <v>83</v>
      </c>
      <c r="AV424" s="14" t="s">
        <v>144</v>
      </c>
      <c r="AW424" s="14" t="s">
        <v>4</v>
      </c>
      <c r="AX424" s="14" t="s">
        <v>81</v>
      </c>
      <c r="AY424" s="257" t="s">
        <v>137</v>
      </c>
    </row>
    <row r="425" s="2" customFormat="1" ht="36" customHeight="1">
      <c r="A425" s="39"/>
      <c r="B425" s="40"/>
      <c r="C425" s="219" t="s">
        <v>621</v>
      </c>
      <c r="D425" s="219" t="s">
        <v>139</v>
      </c>
      <c r="E425" s="220" t="s">
        <v>622</v>
      </c>
      <c r="F425" s="221" t="s">
        <v>623</v>
      </c>
      <c r="G425" s="222" t="s">
        <v>202</v>
      </c>
      <c r="H425" s="223">
        <v>21</v>
      </c>
      <c r="I425" s="224"/>
      <c r="J425" s="225">
        <f>ROUND(I425*H425,2)</f>
        <v>0</v>
      </c>
      <c r="K425" s="221" t="s">
        <v>143</v>
      </c>
      <c r="L425" s="45"/>
      <c r="M425" s="226" t="s">
        <v>19</v>
      </c>
      <c r="N425" s="227" t="s">
        <v>44</v>
      </c>
      <c r="O425" s="85"/>
      <c r="P425" s="228">
        <f>O425*H425</f>
        <v>0</v>
      </c>
      <c r="Q425" s="228">
        <v>0</v>
      </c>
      <c r="R425" s="228">
        <f>Q425*H425</f>
        <v>0</v>
      </c>
      <c r="S425" s="228">
        <v>0.035000000000000003</v>
      </c>
      <c r="T425" s="229">
        <f>S425*H425</f>
        <v>0.7350000000000001</v>
      </c>
      <c r="U425" s="39"/>
      <c r="V425" s="39"/>
      <c r="W425" s="39"/>
      <c r="X425" s="39"/>
      <c r="Y425" s="39"/>
      <c r="Z425" s="39"/>
      <c r="AA425" s="39"/>
      <c r="AB425" s="39"/>
      <c r="AC425" s="39"/>
      <c r="AD425" s="39"/>
      <c r="AE425" s="39"/>
      <c r="AR425" s="230" t="s">
        <v>144</v>
      </c>
      <c r="AT425" s="230" t="s">
        <v>139</v>
      </c>
      <c r="AU425" s="230" t="s">
        <v>83</v>
      </c>
      <c r="AY425" s="18" t="s">
        <v>137</v>
      </c>
      <c r="BE425" s="231">
        <f>IF(N425="základní",J425,0)</f>
        <v>0</v>
      </c>
      <c r="BF425" s="231">
        <f>IF(N425="snížená",J425,0)</f>
        <v>0</v>
      </c>
      <c r="BG425" s="231">
        <f>IF(N425="zákl. přenesená",J425,0)</f>
        <v>0</v>
      </c>
      <c r="BH425" s="231">
        <f>IF(N425="sníž. přenesená",J425,0)</f>
        <v>0</v>
      </c>
      <c r="BI425" s="231">
        <f>IF(N425="nulová",J425,0)</f>
        <v>0</v>
      </c>
      <c r="BJ425" s="18" t="s">
        <v>81</v>
      </c>
      <c r="BK425" s="231">
        <f>ROUND(I425*H425,2)</f>
        <v>0</v>
      </c>
      <c r="BL425" s="18" t="s">
        <v>144</v>
      </c>
      <c r="BM425" s="230" t="s">
        <v>624</v>
      </c>
    </row>
    <row r="426" s="2" customFormat="1">
      <c r="A426" s="39"/>
      <c r="B426" s="40"/>
      <c r="C426" s="41"/>
      <c r="D426" s="232" t="s">
        <v>146</v>
      </c>
      <c r="E426" s="41"/>
      <c r="F426" s="233" t="s">
        <v>625</v>
      </c>
      <c r="G426" s="41"/>
      <c r="H426" s="41"/>
      <c r="I426" s="137"/>
      <c r="J426" s="41"/>
      <c r="K426" s="41"/>
      <c r="L426" s="45"/>
      <c r="M426" s="234"/>
      <c r="N426" s="235"/>
      <c r="O426" s="85"/>
      <c r="P426" s="85"/>
      <c r="Q426" s="85"/>
      <c r="R426" s="85"/>
      <c r="S426" s="85"/>
      <c r="T426" s="86"/>
      <c r="U426" s="39"/>
      <c r="V426" s="39"/>
      <c r="W426" s="39"/>
      <c r="X426" s="39"/>
      <c r="Y426" s="39"/>
      <c r="Z426" s="39"/>
      <c r="AA426" s="39"/>
      <c r="AB426" s="39"/>
      <c r="AC426" s="39"/>
      <c r="AD426" s="39"/>
      <c r="AE426" s="39"/>
      <c r="AT426" s="18" t="s">
        <v>146</v>
      </c>
      <c r="AU426" s="18" t="s">
        <v>83</v>
      </c>
    </row>
    <row r="427" s="13" customFormat="1">
      <c r="A427" s="13"/>
      <c r="B427" s="236"/>
      <c r="C427" s="237"/>
      <c r="D427" s="232" t="s">
        <v>148</v>
      </c>
      <c r="E427" s="238" t="s">
        <v>19</v>
      </c>
      <c r="F427" s="239" t="s">
        <v>626</v>
      </c>
      <c r="G427" s="237"/>
      <c r="H427" s="240">
        <v>21</v>
      </c>
      <c r="I427" s="241"/>
      <c r="J427" s="237"/>
      <c r="K427" s="237"/>
      <c r="L427" s="242"/>
      <c r="M427" s="243"/>
      <c r="N427" s="244"/>
      <c r="O427" s="244"/>
      <c r="P427" s="244"/>
      <c r="Q427" s="244"/>
      <c r="R427" s="244"/>
      <c r="S427" s="244"/>
      <c r="T427" s="245"/>
      <c r="U427" s="13"/>
      <c r="V427" s="13"/>
      <c r="W427" s="13"/>
      <c r="X427" s="13"/>
      <c r="Y427" s="13"/>
      <c r="Z427" s="13"/>
      <c r="AA427" s="13"/>
      <c r="AB427" s="13"/>
      <c r="AC427" s="13"/>
      <c r="AD427" s="13"/>
      <c r="AE427" s="13"/>
      <c r="AT427" s="246" t="s">
        <v>148</v>
      </c>
      <c r="AU427" s="246" t="s">
        <v>83</v>
      </c>
      <c r="AV427" s="13" t="s">
        <v>83</v>
      </c>
      <c r="AW427" s="13" t="s">
        <v>35</v>
      </c>
      <c r="AX427" s="13" t="s">
        <v>73</v>
      </c>
      <c r="AY427" s="246" t="s">
        <v>137</v>
      </c>
    </row>
    <row r="428" s="14" customFormat="1">
      <c r="A428" s="14"/>
      <c r="B428" s="247"/>
      <c r="C428" s="248"/>
      <c r="D428" s="232" t="s">
        <v>148</v>
      </c>
      <c r="E428" s="249" t="s">
        <v>19</v>
      </c>
      <c r="F428" s="250" t="s">
        <v>150</v>
      </c>
      <c r="G428" s="248"/>
      <c r="H428" s="251">
        <v>21</v>
      </c>
      <c r="I428" s="252"/>
      <c r="J428" s="248"/>
      <c r="K428" s="248"/>
      <c r="L428" s="253"/>
      <c r="M428" s="254"/>
      <c r="N428" s="255"/>
      <c r="O428" s="255"/>
      <c r="P428" s="255"/>
      <c r="Q428" s="255"/>
      <c r="R428" s="255"/>
      <c r="S428" s="255"/>
      <c r="T428" s="256"/>
      <c r="U428" s="14"/>
      <c r="V428" s="14"/>
      <c r="W428" s="14"/>
      <c r="X428" s="14"/>
      <c r="Y428" s="14"/>
      <c r="Z428" s="14"/>
      <c r="AA428" s="14"/>
      <c r="AB428" s="14"/>
      <c r="AC428" s="14"/>
      <c r="AD428" s="14"/>
      <c r="AE428" s="14"/>
      <c r="AT428" s="257" t="s">
        <v>148</v>
      </c>
      <c r="AU428" s="257" t="s">
        <v>83</v>
      </c>
      <c r="AV428" s="14" t="s">
        <v>144</v>
      </c>
      <c r="AW428" s="14" t="s">
        <v>35</v>
      </c>
      <c r="AX428" s="14" t="s">
        <v>81</v>
      </c>
      <c r="AY428" s="257" t="s">
        <v>137</v>
      </c>
    </row>
    <row r="429" s="2" customFormat="1" ht="36" customHeight="1">
      <c r="A429" s="39"/>
      <c r="B429" s="40"/>
      <c r="C429" s="219" t="s">
        <v>627</v>
      </c>
      <c r="D429" s="219" t="s">
        <v>139</v>
      </c>
      <c r="E429" s="220" t="s">
        <v>628</v>
      </c>
      <c r="F429" s="221" t="s">
        <v>629</v>
      </c>
      <c r="G429" s="222" t="s">
        <v>142</v>
      </c>
      <c r="H429" s="223">
        <v>15</v>
      </c>
      <c r="I429" s="224"/>
      <c r="J429" s="225">
        <f>ROUND(I429*H429,2)</f>
        <v>0</v>
      </c>
      <c r="K429" s="221" t="s">
        <v>143</v>
      </c>
      <c r="L429" s="45"/>
      <c r="M429" s="226" t="s">
        <v>19</v>
      </c>
      <c r="N429" s="227" t="s">
        <v>44</v>
      </c>
      <c r="O429" s="85"/>
      <c r="P429" s="228">
        <f>O429*H429</f>
        <v>0</v>
      </c>
      <c r="Q429" s="228">
        <v>0</v>
      </c>
      <c r="R429" s="228">
        <f>Q429*H429</f>
        <v>0</v>
      </c>
      <c r="S429" s="228">
        <v>0</v>
      </c>
      <c r="T429" s="229">
        <f>S429*H429</f>
        <v>0</v>
      </c>
      <c r="U429" s="39"/>
      <c r="V429" s="39"/>
      <c r="W429" s="39"/>
      <c r="X429" s="39"/>
      <c r="Y429" s="39"/>
      <c r="Z429" s="39"/>
      <c r="AA429" s="39"/>
      <c r="AB429" s="39"/>
      <c r="AC429" s="39"/>
      <c r="AD429" s="39"/>
      <c r="AE429" s="39"/>
      <c r="AR429" s="230" t="s">
        <v>144</v>
      </c>
      <c r="AT429" s="230" t="s">
        <v>139</v>
      </c>
      <c r="AU429" s="230" t="s">
        <v>83</v>
      </c>
      <c r="AY429" s="18" t="s">
        <v>137</v>
      </c>
      <c r="BE429" s="231">
        <f>IF(N429="základní",J429,0)</f>
        <v>0</v>
      </c>
      <c r="BF429" s="231">
        <f>IF(N429="snížená",J429,0)</f>
        <v>0</v>
      </c>
      <c r="BG429" s="231">
        <f>IF(N429="zákl. přenesená",J429,0)</f>
        <v>0</v>
      </c>
      <c r="BH429" s="231">
        <f>IF(N429="sníž. přenesená",J429,0)</f>
        <v>0</v>
      </c>
      <c r="BI429" s="231">
        <f>IF(N429="nulová",J429,0)</f>
        <v>0</v>
      </c>
      <c r="BJ429" s="18" t="s">
        <v>81</v>
      </c>
      <c r="BK429" s="231">
        <f>ROUND(I429*H429,2)</f>
        <v>0</v>
      </c>
      <c r="BL429" s="18" t="s">
        <v>144</v>
      </c>
      <c r="BM429" s="230" t="s">
        <v>630</v>
      </c>
    </row>
    <row r="430" s="2" customFormat="1">
      <c r="A430" s="39"/>
      <c r="B430" s="40"/>
      <c r="C430" s="41"/>
      <c r="D430" s="232" t="s">
        <v>146</v>
      </c>
      <c r="E430" s="41"/>
      <c r="F430" s="233" t="s">
        <v>625</v>
      </c>
      <c r="G430" s="41"/>
      <c r="H430" s="41"/>
      <c r="I430" s="137"/>
      <c r="J430" s="41"/>
      <c r="K430" s="41"/>
      <c r="L430" s="45"/>
      <c r="M430" s="234"/>
      <c r="N430" s="235"/>
      <c r="O430" s="85"/>
      <c r="P430" s="85"/>
      <c r="Q430" s="85"/>
      <c r="R430" s="85"/>
      <c r="S430" s="85"/>
      <c r="T430" s="86"/>
      <c r="U430" s="39"/>
      <c r="V430" s="39"/>
      <c r="W430" s="39"/>
      <c r="X430" s="39"/>
      <c r="Y430" s="39"/>
      <c r="Z430" s="39"/>
      <c r="AA430" s="39"/>
      <c r="AB430" s="39"/>
      <c r="AC430" s="39"/>
      <c r="AD430" s="39"/>
      <c r="AE430" s="39"/>
      <c r="AT430" s="18" t="s">
        <v>146</v>
      </c>
      <c r="AU430" s="18" t="s">
        <v>83</v>
      </c>
    </row>
    <row r="431" s="13" customFormat="1">
      <c r="A431" s="13"/>
      <c r="B431" s="236"/>
      <c r="C431" s="237"/>
      <c r="D431" s="232" t="s">
        <v>148</v>
      </c>
      <c r="E431" s="238" t="s">
        <v>19</v>
      </c>
      <c r="F431" s="239" t="s">
        <v>631</v>
      </c>
      <c r="G431" s="237"/>
      <c r="H431" s="240">
        <v>15</v>
      </c>
      <c r="I431" s="241"/>
      <c r="J431" s="237"/>
      <c r="K431" s="237"/>
      <c r="L431" s="242"/>
      <c r="M431" s="243"/>
      <c r="N431" s="244"/>
      <c r="O431" s="244"/>
      <c r="P431" s="244"/>
      <c r="Q431" s="244"/>
      <c r="R431" s="244"/>
      <c r="S431" s="244"/>
      <c r="T431" s="245"/>
      <c r="U431" s="13"/>
      <c r="V431" s="13"/>
      <c r="W431" s="13"/>
      <c r="X431" s="13"/>
      <c r="Y431" s="13"/>
      <c r="Z431" s="13"/>
      <c r="AA431" s="13"/>
      <c r="AB431" s="13"/>
      <c r="AC431" s="13"/>
      <c r="AD431" s="13"/>
      <c r="AE431" s="13"/>
      <c r="AT431" s="246" t="s">
        <v>148</v>
      </c>
      <c r="AU431" s="246" t="s">
        <v>83</v>
      </c>
      <c r="AV431" s="13" t="s">
        <v>83</v>
      </c>
      <c r="AW431" s="13" t="s">
        <v>35</v>
      </c>
      <c r="AX431" s="13" t="s">
        <v>73</v>
      </c>
      <c r="AY431" s="246" t="s">
        <v>137</v>
      </c>
    </row>
    <row r="432" s="14" customFormat="1">
      <c r="A432" s="14"/>
      <c r="B432" s="247"/>
      <c r="C432" s="248"/>
      <c r="D432" s="232" t="s">
        <v>148</v>
      </c>
      <c r="E432" s="249" t="s">
        <v>19</v>
      </c>
      <c r="F432" s="250" t="s">
        <v>150</v>
      </c>
      <c r="G432" s="248"/>
      <c r="H432" s="251">
        <v>15</v>
      </c>
      <c r="I432" s="252"/>
      <c r="J432" s="248"/>
      <c r="K432" s="248"/>
      <c r="L432" s="253"/>
      <c r="M432" s="254"/>
      <c r="N432" s="255"/>
      <c r="O432" s="255"/>
      <c r="P432" s="255"/>
      <c r="Q432" s="255"/>
      <c r="R432" s="255"/>
      <c r="S432" s="255"/>
      <c r="T432" s="256"/>
      <c r="U432" s="14"/>
      <c r="V432" s="14"/>
      <c r="W432" s="14"/>
      <c r="X432" s="14"/>
      <c r="Y432" s="14"/>
      <c r="Z432" s="14"/>
      <c r="AA432" s="14"/>
      <c r="AB432" s="14"/>
      <c r="AC432" s="14"/>
      <c r="AD432" s="14"/>
      <c r="AE432" s="14"/>
      <c r="AT432" s="257" t="s">
        <v>148</v>
      </c>
      <c r="AU432" s="257" t="s">
        <v>83</v>
      </c>
      <c r="AV432" s="14" t="s">
        <v>144</v>
      </c>
      <c r="AW432" s="14" t="s">
        <v>35</v>
      </c>
      <c r="AX432" s="14" t="s">
        <v>81</v>
      </c>
      <c r="AY432" s="257" t="s">
        <v>137</v>
      </c>
    </row>
    <row r="433" s="2" customFormat="1" ht="24" customHeight="1">
      <c r="A433" s="39"/>
      <c r="B433" s="40"/>
      <c r="C433" s="219" t="s">
        <v>632</v>
      </c>
      <c r="D433" s="219" t="s">
        <v>139</v>
      </c>
      <c r="E433" s="220" t="s">
        <v>633</v>
      </c>
      <c r="F433" s="221" t="s">
        <v>634</v>
      </c>
      <c r="G433" s="222" t="s">
        <v>142</v>
      </c>
      <c r="H433" s="223">
        <v>5</v>
      </c>
      <c r="I433" s="224"/>
      <c r="J433" s="225">
        <f>ROUND(I433*H433,2)</f>
        <v>0</v>
      </c>
      <c r="K433" s="221" t="s">
        <v>143</v>
      </c>
      <c r="L433" s="45"/>
      <c r="M433" s="226" t="s">
        <v>19</v>
      </c>
      <c r="N433" s="227" t="s">
        <v>44</v>
      </c>
      <c r="O433" s="85"/>
      <c r="P433" s="228">
        <f>O433*H433</f>
        <v>0</v>
      </c>
      <c r="Q433" s="228">
        <v>0</v>
      </c>
      <c r="R433" s="228">
        <f>Q433*H433</f>
        <v>0</v>
      </c>
      <c r="S433" s="228">
        <v>0.082000000000000003</v>
      </c>
      <c r="T433" s="229">
        <f>S433*H433</f>
        <v>0.41000000000000003</v>
      </c>
      <c r="U433" s="39"/>
      <c r="V433" s="39"/>
      <c r="W433" s="39"/>
      <c r="X433" s="39"/>
      <c r="Y433" s="39"/>
      <c r="Z433" s="39"/>
      <c r="AA433" s="39"/>
      <c r="AB433" s="39"/>
      <c r="AC433" s="39"/>
      <c r="AD433" s="39"/>
      <c r="AE433" s="39"/>
      <c r="AR433" s="230" t="s">
        <v>144</v>
      </c>
      <c r="AT433" s="230" t="s">
        <v>139</v>
      </c>
      <c r="AU433" s="230" t="s">
        <v>83</v>
      </c>
      <c r="AY433" s="18" t="s">
        <v>137</v>
      </c>
      <c r="BE433" s="231">
        <f>IF(N433="základní",J433,0)</f>
        <v>0</v>
      </c>
      <c r="BF433" s="231">
        <f>IF(N433="snížená",J433,0)</f>
        <v>0</v>
      </c>
      <c r="BG433" s="231">
        <f>IF(N433="zákl. přenesená",J433,0)</f>
        <v>0</v>
      </c>
      <c r="BH433" s="231">
        <f>IF(N433="sníž. přenesená",J433,0)</f>
        <v>0</v>
      </c>
      <c r="BI433" s="231">
        <f>IF(N433="nulová",J433,0)</f>
        <v>0</v>
      </c>
      <c r="BJ433" s="18" t="s">
        <v>81</v>
      </c>
      <c r="BK433" s="231">
        <f>ROUND(I433*H433,2)</f>
        <v>0</v>
      </c>
      <c r="BL433" s="18" t="s">
        <v>144</v>
      </c>
      <c r="BM433" s="230" t="s">
        <v>635</v>
      </c>
    </row>
    <row r="434" s="2" customFormat="1">
      <c r="A434" s="39"/>
      <c r="B434" s="40"/>
      <c r="C434" s="41"/>
      <c r="D434" s="232" t="s">
        <v>146</v>
      </c>
      <c r="E434" s="41"/>
      <c r="F434" s="233" t="s">
        <v>636</v>
      </c>
      <c r="G434" s="41"/>
      <c r="H434" s="41"/>
      <c r="I434" s="137"/>
      <c r="J434" s="41"/>
      <c r="K434" s="41"/>
      <c r="L434" s="45"/>
      <c r="M434" s="234"/>
      <c r="N434" s="235"/>
      <c r="O434" s="85"/>
      <c r="P434" s="85"/>
      <c r="Q434" s="85"/>
      <c r="R434" s="85"/>
      <c r="S434" s="85"/>
      <c r="T434" s="86"/>
      <c r="U434" s="39"/>
      <c r="V434" s="39"/>
      <c r="W434" s="39"/>
      <c r="X434" s="39"/>
      <c r="Y434" s="39"/>
      <c r="Z434" s="39"/>
      <c r="AA434" s="39"/>
      <c r="AB434" s="39"/>
      <c r="AC434" s="39"/>
      <c r="AD434" s="39"/>
      <c r="AE434" s="39"/>
      <c r="AT434" s="18" t="s">
        <v>146</v>
      </c>
      <c r="AU434" s="18" t="s">
        <v>83</v>
      </c>
    </row>
    <row r="435" s="13" customFormat="1">
      <c r="A435" s="13"/>
      <c r="B435" s="236"/>
      <c r="C435" s="237"/>
      <c r="D435" s="232" t="s">
        <v>148</v>
      </c>
      <c r="E435" s="238" t="s">
        <v>19</v>
      </c>
      <c r="F435" s="239" t="s">
        <v>637</v>
      </c>
      <c r="G435" s="237"/>
      <c r="H435" s="240">
        <v>5</v>
      </c>
      <c r="I435" s="241"/>
      <c r="J435" s="237"/>
      <c r="K435" s="237"/>
      <c r="L435" s="242"/>
      <c r="M435" s="243"/>
      <c r="N435" s="244"/>
      <c r="O435" s="244"/>
      <c r="P435" s="244"/>
      <c r="Q435" s="244"/>
      <c r="R435" s="244"/>
      <c r="S435" s="244"/>
      <c r="T435" s="245"/>
      <c r="U435" s="13"/>
      <c r="V435" s="13"/>
      <c r="W435" s="13"/>
      <c r="X435" s="13"/>
      <c r="Y435" s="13"/>
      <c r="Z435" s="13"/>
      <c r="AA435" s="13"/>
      <c r="AB435" s="13"/>
      <c r="AC435" s="13"/>
      <c r="AD435" s="13"/>
      <c r="AE435" s="13"/>
      <c r="AT435" s="246" t="s">
        <v>148</v>
      </c>
      <c r="AU435" s="246" t="s">
        <v>83</v>
      </c>
      <c r="AV435" s="13" t="s">
        <v>83</v>
      </c>
      <c r="AW435" s="13" t="s">
        <v>35</v>
      </c>
      <c r="AX435" s="13" t="s">
        <v>73</v>
      </c>
      <c r="AY435" s="246" t="s">
        <v>137</v>
      </c>
    </row>
    <row r="436" s="14" customFormat="1">
      <c r="A436" s="14"/>
      <c r="B436" s="247"/>
      <c r="C436" s="248"/>
      <c r="D436" s="232" t="s">
        <v>148</v>
      </c>
      <c r="E436" s="249" t="s">
        <v>19</v>
      </c>
      <c r="F436" s="250" t="s">
        <v>150</v>
      </c>
      <c r="G436" s="248"/>
      <c r="H436" s="251">
        <v>5</v>
      </c>
      <c r="I436" s="252"/>
      <c r="J436" s="248"/>
      <c r="K436" s="248"/>
      <c r="L436" s="253"/>
      <c r="M436" s="254"/>
      <c r="N436" s="255"/>
      <c r="O436" s="255"/>
      <c r="P436" s="255"/>
      <c r="Q436" s="255"/>
      <c r="R436" s="255"/>
      <c r="S436" s="255"/>
      <c r="T436" s="256"/>
      <c r="U436" s="14"/>
      <c r="V436" s="14"/>
      <c r="W436" s="14"/>
      <c r="X436" s="14"/>
      <c r="Y436" s="14"/>
      <c r="Z436" s="14"/>
      <c r="AA436" s="14"/>
      <c r="AB436" s="14"/>
      <c r="AC436" s="14"/>
      <c r="AD436" s="14"/>
      <c r="AE436" s="14"/>
      <c r="AT436" s="257" t="s">
        <v>148</v>
      </c>
      <c r="AU436" s="257" t="s">
        <v>83</v>
      </c>
      <c r="AV436" s="14" t="s">
        <v>144</v>
      </c>
      <c r="AW436" s="14" t="s">
        <v>35</v>
      </c>
      <c r="AX436" s="14" t="s">
        <v>81</v>
      </c>
      <c r="AY436" s="257" t="s">
        <v>137</v>
      </c>
    </row>
    <row r="437" s="2" customFormat="1" ht="24" customHeight="1">
      <c r="A437" s="39"/>
      <c r="B437" s="40"/>
      <c r="C437" s="219" t="s">
        <v>638</v>
      </c>
      <c r="D437" s="219" t="s">
        <v>139</v>
      </c>
      <c r="E437" s="220" t="s">
        <v>639</v>
      </c>
      <c r="F437" s="221" t="s">
        <v>640</v>
      </c>
      <c r="G437" s="222" t="s">
        <v>142</v>
      </c>
      <c r="H437" s="223">
        <v>6</v>
      </c>
      <c r="I437" s="224"/>
      <c r="J437" s="225">
        <f>ROUND(I437*H437,2)</f>
        <v>0</v>
      </c>
      <c r="K437" s="221" t="s">
        <v>143</v>
      </c>
      <c r="L437" s="45"/>
      <c r="M437" s="226" t="s">
        <v>19</v>
      </c>
      <c r="N437" s="227" t="s">
        <v>44</v>
      </c>
      <c r="O437" s="85"/>
      <c r="P437" s="228">
        <f>O437*H437</f>
        <v>0</v>
      </c>
      <c r="Q437" s="228">
        <v>0</v>
      </c>
      <c r="R437" s="228">
        <f>Q437*H437</f>
        <v>0</v>
      </c>
      <c r="S437" s="228">
        <v>0.0040000000000000001</v>
      </c>
      <c r="T437" s="229">
        <f>S437*H437</f>
        <v>0.024</v>
      </c>
      <c r="U437" s="39"/>
      <c r="V437" s="39"/>
      <c r="W437" s="39"/>
      <c r="X437" s="39"/>
      <c r="Y437" s="39"/>
      <c r="Z437" s="39"/>
      <c r="AA437" s="39"/>
      <c r="AB437" s="39"/>
      <c r="AC437" s="39"/>
      <c r="AD437" s="39"/>
      <c r="AE437" s="39"/>
      <c r="AR437" s="230" t="s">
        <v>144</v>
      </c>
      <c r="AT437" s="230" t="s">
        <v>139</v>
      </c>
      <c r="AU437" s="230" t="s">
        <v>83</v>
      </c>
      <c r="AY437" s="18" t="s">
        <v>137</v>
      </c>
      <c r="BE437" s="231">
        <f>IF(N437="základní",J437,0)</f>
        <v>0</v>
      </c>
      <c r="BF437" s="231">
        <f>IF(N437="snížená",J437,0)</f>
        <v>0</v>
      </c>
      <c r="BG437" s="231">
        <f>IF(N437="zákl. přenesená",J437,0)</f>
        <v>0</v>
      </c>
      <c r="BH437" s="231">
        <f>IF(N437="sníž. přenesená",J437,0)</f>
        <v>0</v>
      </c>
      <c r="BI437" s="231">
        <f>IF(N437="nulová",J437,0)</f>
        <v>0</v>
      </c>
      <c r="BJ437" s="18" t="s">
        <v>81</v>
      </c>
      <c r="BK437" s="231">
        <f>ROUND(I437*H437,2)</f>
        <v>0</v>
      </c>
      <c r="BL437" s="18" t="s">
        <v>144</v>
      </c>
      <c r="BM437" s="230" t="s">
        <v>641</v>
      </c>
    </row>
    <row r="438" s="2" customFormat="1">
      <c r="A438" s="39"/>
      <c r="B438" s="40"/>
      <c r="C438" s="41"/>
      <c r="D438" s="232" t="s">
        <v>146</v>
      </c>
      <c r="E438" s="41"/>
      <c r="F438" s="233" t="s">
        <v>642</v>
      </c>
      <c r="G438" s="41"/>
      <c r="H438" s="41"/>
      <c r="I438" s="137"/>
      <c r="J438" s="41"/>
      <c r="K438" s="41"/>
      <c r="L438" s="45"/>
      <c r="M438" s="234"/>
      <c r="N438" s="235"/>
      <c r="O438" s="85"/>
      <c r="P438" s="85"/>
      <c r="Q438" s="85"/>
      <c r="R438" s="85"/>
      <c r="S438" s="85"/>
      <c r="T438" s="86"/>
      <c r="U438" s="39"/>
      <c r="V438" s="39"/>
      <c r="W438" s="39"/>
      <c r="X438" s="39"/>
      <c r="Y438" s="39"/>
      <c r="Z438" s="39"/>
      <c r="AA438" s="39"/>
      <c r="AB438" s="39"/>
      <c r="AC438" s="39"/>
      <c r="AD438" s="39"/>
      <c r="AE438" s="39"/>
      <c r="AT438" s="18" t="s">
        <v>146</v>
      </c>
      <c r="AU438" s="18" t="s">
        <v>83</v>
      </c>
    </row>
    <row r="439" s="13" customFormat="1">
      <c r="A439" s="13"/>
      <c r="B439" s="236"/>
      <c r="C439" s="237"/>
      <c r="D439" s="232" t="s">
        <v>148</v>
      </c>
      <c r="E439" s="238" t="s">
        <v>19</v>
      </c>
      <c r="F439" s="239" t="s">
        <v>643</v>
      </c>
      <c r="G439" s="237"/>
      <c r="H439" s="240">
        <v>6</v>
      </c>
      <c r="I439" s="241"/>
      <c r="J439" s="237"/>
      <c r="K439" s="237"/>
      <c r="L439" s="242"/>
      <c r="M439" s="243"/>
      <c r="N439" s="244"/>
      <c r="O439" s="244"/>
      <c r="P439" s="244"/>
      <c r="Q439" s="244"/>
      <c r="R439" s="244"/>
      <c r="S439" s="244"/>
      <c r="T439" s="245"/>
      <c r="U439" s="13"/>
      <c r="V439" s="13"/>
      <c r="W439" s="13"/>
      <c r="X439" s="13"/>
      <c r="Y439" s="13"/>
      <c r="Z439" s="13"/>
      <c r="AA439" s="13"/>
      <c r="AB439" s="13"/>
      <c r="AC439" s="13"/>
      <c r="AD439" s="13"/>
      <c r="AE439" s="13"/>
      <c r="AT439" s="246" t="s">
        <v>148</v>
      </c>
      <c r="AU439" s="246" t="s">
        <v>83</v>
      </c>
      <c r="AV439" s="13" t="s">
        <v>83</v>
      </c>
      <c r="AW439" s="13" t="s">
        <v>35</v>
      </c>
      <c r="AX439" s="13" t="s">
        <v>73</v>
      </c>
      <c r="AY439" s="246" t="s">
        <v>137</v>
      </c>
    </row>
    <row r="440" s="14" customFormat="1">
      <c r="A440" s="14"/>
      <c r="B440" s="247"/>
      <c r="C440" s="248"/>
      <c r="D440" s="232" t="s">
        <v>148</v>
      </c>
      <c r="E440" s="249" t="s">
        <v>19</v>
      </c>
      <c r="F440" s="250" t="s">
        <v>150</v>
      </c>
      <c r="G440" s="248"/>
      <c r="H440" s="251">
        <v>6</v>
      </c>
      <c r="I440" s="252"/>
      <c r="J440" s="248"/>
      <c r="K440" s="248"/>
      <c r="L440" s="253"/>
      <c r="M440" s="254"/>
      <c r="N440" s="255"/>
      <c r="O440" s="255"/>
      <c r="P440" s="255"/>
      <c r="Q440" s="255"/>
      <c r="R440" s="255"/>
      <c r="S440" s="255"/>
      <c r="T440" s="256"/>
      <c r="U440" s="14"/>
      <c r="V440" s="14"/>
      <c r="W440" s="14"/>
      <c r="X440" s="14"/>
      <c r="Y440" s="14"/>
      <c r="Z440" s="14"/>
      <c r="AA440" s="14"/>
      <c r="AB440" s="14"/>
      <c r="AC440" s="14"/>
      <c r="AD440" s="14"/>
      <c r="AE440" s="14"/>
      <c r="AT440" s="257" t="s">
        <v>148</v>
      </c>
      <c r="AU440" s="257" t="s">
        <v>83</v>
      </c>
      <c r="AV440" s="14" t="s">
        <v>144</v>
      </c>
      <c r="AW440" s="14" t="s">
        <v>35</v>
      </c>
      <c r="AX440" s="14" t="s">
        <v>81</v>
      </c>
      <c r="AY440" s="257" t="s">
        <v>137</v>
      </c>
    </row>
    <row r="441" s="2" customFormat="1" ht="24" customHeight="1">
      <c r="A441" s="39"/>
      <c r="B441" s="40"/>
      <c r="C441" s="219" t="s">
        <v>644</v>
      </c>
      <c r="D441" s="219" t="s">
        <v>139</v>
      </c>
      <c r="E441" s="220" t="s">
        <v>645</v>
      </c>
      <c r="F441" s="221" t="s">
        <v>646</v>
      </c>
      <c r="G441" s="222" t="s">
        <v>202</v>
      </c>
      <c r="H441" s="223">
        <v>40</v>
      </c>
      <c r="I441" s="224"/>
      <c r="J441" s="225">
        <f>ROUND(I441*H441,2)</f>
        <v>0</v>
      </c>
      <c r="K441" s="221" t="s">
        <v>19</v>
      </c>
      <c r="L441" s="45"/>
      <c r="M441" s="226" t="s">
        <v>19</v>
      </c>
      <c r="N441" s="227" t="s">
        <v>44</v>
      </c>
      <c r="O441" s="85"/>
      <c r="P441" s="228">
        <f>O441*H441</f>
        <v>0</v>
      </c>
      <c r="Q441" s="228">
        <v>0</v>
      </c>
      <c r="R441" s="228">
        <f>Q441*H441</f>
        <v>0</v>
      </c>
      <c r="S441" s="228">
        <v>0.028000000000000001</v>
      </c>
      <c r="T441" s="229">
        <f>S441*H441</f>
        <v>1.1200000000000001</v>
      </c>
      <c r="U441" s="39"/>
      <c r="V441" s="39"/>
      <c r="W441" s="39"/>
      <c r="X441" s="39"/>
      <c r="Y441" s="39"/>
      <c r="Z441" s="39"/>
      <c r="AA441" s="39"/>
      <c r="AB441" s="39"/>
      <c r="AC441" s="39"/>
      <c r="AD441" s="39"/>
      <c r="AE441" s="39"/>
      <c r="AR441" s="230" t="s">
        <v>144</v>
      </c>
      <c r="AT441" s="230" t="s">
        <v>139</v>
      </c>
      <c r="AU441" s="230" t="s">
        <v>83</v>
      </c>
      <c r="AY441" s="18" t="s">
        <v>137</v>
      </c>
      <c r="BE441" s="231">
        <f>IF(N441="základní",J441,0)</f>
        <v>0</v>
      </c>
      <c r="BF441" s="231">
        <f>IF(N441="snížená",J441,0)</f>
        <v>0</v>
      </c>
      <c r="BG441" s="231">
        <f>IF(N441="zákl. přenesená",J441,0)</f>
        <v>0</v>
      </c>
      <c r="BH441" s="231">
        <f>IF(N441="sníž. přenesená",J441,0)</f>
        <v>0</v>
      </c>
      <c r="BI441" s="231">
        <f>IF(N441="nulová",J441,0)</f>
        <v>0</v>
      </c>
      <c r="BJ441" s="18" t="s">
        <v>81</v>
      </c>
      <c r="BK441" s="231">
        <f>ROUND(I441*H441,2)</f>
        <v>0</v>
      </c>
      <c r="BL441" s="18" t="s">
        <v>144</v>
      </c>
      <c r="BM441" s="230" t="s">
        <v>647</v>
      </c>
    </row>
    <row r="442" s="2" customFormat="1">
      <c r="A442" s="39"/>
      <c r="B442" s="40"/>
      <c r="C442" s="41"/>
      <c r="D442" s="232" t="s">
        <v>146</v>
      </c>
      <c r="E442" s="41"/>
      <c r="F442" s="233" t="s">
        <v>648</v>
      </c>
      <c r="G442" s="41"/>
      <c r="H442" s="41"/>
      <c r="I442" s="137"/>
      <c r="J442" s="41"/>
      <c r="K442" s="41"/>
      <c r="L442" s="45"/>
      <c r="M442" s="234"/>
      <c r="N442" s="235"/>
      <c r="O442" s="85"/>
      <c r="P442" s="85"/>
      <c r="Q442" s="85"/>
      <c r="R442" s="85"/>
      <c r="S442" s="85"/>
      <c r="T442" s="86"/>
      <c r="U442" s="39"/>
      <c r="V442" s="39"/>
      <c r="W442" s="39"/>
      <c r="X442" s="39"/>
      <c r="Y442" s="39"/>
      <c r="Z442" s="39"/>
      <c r="AA442" s="39"/>
      <c r="AB442" s="39"/>
      <c r="AC442" s="39"/>
      <c r="AD442" s="39"/>
      <c r="AE442" s="39"/>
      <c r="AT442" s="18" t="s">
        <v>146</v>
      </c>
      <c r="AU442" s="18" t="s">
        <v>83</v>
      </c>
    </row>
    <row r="443" s="13" customFormat="1">
      <c r="A443" s="13"/>
      <c r="B443" s="236"/>
      <c r="C443" s="237"/>
      <c r="D443" s="232" t="s">
        <v>148</v>
      </c>
      <c r="E443" s="238" t="s">
        <v>19</v>
      </c>
      <c r="F443" s="239" t="s">
        <v>649</v>
      </c>
      <c r="G443" s="237"/>
      <c r="H443" s="240">
        <v>40</v>
      </c>
      <c r="I443" s="241"/>
      <c r="J443" s="237"/>
      <c r="K443" s="237"/>
      <c r="L443" s="242"/>
      <c r="M443" s="243"/>
      <c r="N443" s="244"/>
      <c r="O443" s="244"/>
      <c r="P443" s="244"/>
      <c r="Q443" s="244"/>
      <c r="R443" s="244"/>
      <c r="S443" s="244"/>
      <c r="T443" s="245"/>
      <c r="U443" s="13"/>
      <c r="V443" s="13"/>
      <c r="W443" s="13"/>
      <c r="X443" s="13"/>
      <c r="Y443" s="13"/>
      <c r="Z443" s="13"/>
      <c r="AA443" s="13"/>
      <c r="AB443" s="13"/>
      <c r="AC443" s="13"/>
      <c r="AD443" s="13"/>
      <c r="AE443" s="13"/>
      <c r="AT443" s="246" t="s">
        <v>148</v>
      </c>
      <c r="AU443" s="246" t="s">
        <v>83</v>
      </c>
      <c r="AV443" s="13" t="s">
        <v>83</v>
      </c>
      <c r="AW443" s="13" t="s">
        <v>35</v>
      </c>
      <c r="AX443" s="13" t="s">
        <v>73</v>
      </c>
      <c r="AY443" s="246" t="s">
        <v>137</v>
      </c>
    </row>
    <row r="444" s="14" customFormat="1">
      <c r="A444" s="14"/>
      <c r="B444" s="247"/>
      <c r="C444" s="248"/>
      <c r="D444" s="232" t="s">
        <v>148</v>
      </c>
      <c r="E444" s="249" t="s">
        <v>19</v>
      </c>
      <c r="F444" s="250" t="s">
        <v>150</v>
      </c>
      <c r="G444" s="248"/>
      <c r="H444" s="251">
        <v>40</v>
      </c>
      <c r="I444" s="252"/>
      <c r="J444" s="248"/>
      <c r="K444" s="248"/>
      <c r="L444" s="253"/>
      <c r="M444" s="254"/>
      <c r="N444" s="255"/>
      <c r="O444" s="255"/>
      <c r="P444" s="255"/>
      <c r="Q444" s="255"/>
      <c r="R444" s="255"/>
      <c r="S444" s="255"/>
      <c r="T444" s="256"/>
      <c r="U444" s="14"/>
      <c r="V444" s="14"/>
      <c r="W444" s="14"/>
      <c r="X444" s="14"/>
      <c r="Y444" s="14"/>
      <c r="Z444" s="14"/>
      <c r="AA444" s="14"/>
      <c r="AB444" s="14"/>
      <c r="AC444" s="14"/>
      <c r="AD444" s="14"/>
      <c r="AE444" s="14"/>
      <c r="AT444" s="257" t="s">
        <v>148</v>
      </c>
      <c r="AU444" s="257" t="s">
        <v>83</v>
      </c>
      <c r="AV444" s="14" t="s">
        <v>144</v>
      </c>
      <c r="AW444" s="14" t="s">
        <v>35</v>
      </c>
      <c r="AX444" s="14" t="s">
        <v>81</v>
      </c>
      <c r="AY444" s="257" t="s">
        <v>137</v>
      </c>
    </row>
    <row r="445" s="2" customFormat="1" ht="16.5" customHeight="1">
      <c r="A445" s="39"/>
      <c r="B445" s="40"/>
      <c r="C445" s="219" t="s">
        <v>650</v>
      </c>
      <c r="D445" s="219" t="s">
        <v>139</v>
      </c>
      <c r="E445" s="220" t="s">
        <v>651</v>
      </c>
      <c r="F445" s="221" t="s">
        <v>652</v>
      </c>
      <c r="G445" s="222" t="s">
        <v>163</v>
      </c>
      <c r="H445" s="223">
        <v>208</v>
      </c>
      <c r="I445" s="224"/>
      <c r="J445" s="225">
        <f>ROUND(I445*H445,2)</f>
        <v>0</v>
      </c>
      <c r="K445" s="221" t="s">
        <v>143</v>
      </c>
      <c r="L445" s="45"/>
      <c r="M445" s="226" t="s">
        <v>19</v>
      </c>
      <c r="N445" s="227" t="s">
        <v>44</v>
      </c>
      <c r="O445" s="85"/>
      <c r="P445" s="228">
        <f>O445*H445</f>
        <v>0</v>
      </c>
      <c r="Q445" s="228">
        <v>0</v>
      </c>
      <c r="R445" s="228">
        <f>Q445*H445</f>
        <v>0</v>
      </c>
      <c r="S445" s="228">
        <v>0</v>
      </c>
      <c r="T445" s="229">
        <f>S445*H445</f>
        <v>0</v>
      </c>
      <c r="U445" s="39"/>
      <c r="V445" s="39"/>
      <c r="W445" s="39"/>
      <c r="X445" s="39"/>
      <c r="Y445" s="39"/>
      <c r="Z445" s="39"/>
      <c r="AA445" s="39"/>
      <c r="AB445" s="39"/>
      <c r="AC445" s="39"/>
      <c r="AD445" s="39"/>
      <c r="AE445" s="39"/>
      <c r="AR445" s="230" t="s">
        <v>144</v>
      </c>
      <c r="AT445" s="230" t="s">
        <v>139</v>
      </c>
      <c r="AU445" s="230" t="s">
        <v>83</v>
      </c>
      <c r="AY445" s="18" t="s">
        <v>137</v>
      </c>
      <c r="BE445" s="231">
        <f>IF(N445="základní",J445,0)</f>
        <v>0</v>
      </c>
      <c r="BF445" s="231">
        <f>IF(N445="snížená",J445,0)</f>
        <v>0</v>
      </c>
      <c r="BG445" s="231">
        <f>IF(N445="zákl. přenesená",J445,0)</f>
        <v>0</v>
      </c>
      <c r="BH445" s="231">
        <f>IF(N445="sníž. přenesená",J445,0)</f>
        <v>0</v>
      </c>
      <c r="BI445" s="231">
        <f>IF(N445="nulová",J445,0)</f>
        <v>0</v>
      </c>
      <c r="BJ445" s="18" t="s">
        <v>81</v>
      </c>
      <c r="BK445" s="231">
        <f>ROUND(I445*H445,2)</f>
        <v>0</v>
      </c>
      <c r="BL445" s="18" t="s">
        <v>144</v>
      </c>
      <c r="BM445" s="230" t="s">
        <v>653</v>
      </c>
    </row>
    <row r="446" s="2" customFormat="1">
      <c r="A446" s="39"/>
      <c r="B446" s="40"/>
      <c r="C446" s="41"/>
      <c r="D446" s="232" t="s">
        <v>146</v>
      </c>
      <c r="E446" s="41"/>
      <c r="F446" s="233" t="s">
        <v>654</v>
      </c>
      <c r="G446" s="41"/>
      <c r="H446" s="41"/>
      <c r="I446" s="137"/>
      <c r="J446" s="41"/>
      <c r="K446" s="41"/>
      <c r="L446" s="45"/>
      <c r="M446" s="234"/>
      <c r="N446" s="235"/>
      <c r="O446" s="85"/>
      <c r="P446" s="85"/>
      <c r="Q446" s="85"/>
      <c r="R446" s="85"/>
      <c r="S446" s="85"/>
      <c r="T446" s="86"/>
      <c r="U446" s="39"/>
      <c r="V446" s="39"/>
      <c r="W446" s="39"/>
      <c r="X446" s="39"/>
      <c r="Y446" s="39"/>
      <c r="Z446" s="39"/>
      <c r="AA446" s="39"/>
      <c r="AB446" s="39"/>
      <c r="AC446" s="39"/>
      <c r="AD446" s="39"/>
      <c r="AE446" s="39"/>
      <c r="AT446" s="18" t="s">
        <v>146</v>
      </c>
      <c r="AU446" s="18" t="s">
        <v>83</v>
      </c>
    </row>
    <row r="447" s="13" customFormat="1">
      <c r="A447" s="13"/>
      <c r="B447" s="236"/>
      <c r="C447" s="237"/>
      <c r="D447" s="232" t="s">
        <v>148</v>
      </c>
      <c r="E447" s="238" t="s">
        <v>19</v>
      </c>
      <c r="F447" s="239" t="s">
        <v>655</v>
      </c>
      <c r="G447" s="237"/>
      <c r="H447" s="240">
        <v>208</v>
      </c>
      <c r="I447" s="241"/>
      <c r="J447" s="237"/>
      <c r="K447" s="237"/>
      <c r="L447" s="242"/>
      <c r="M447" s="243"/>
      <c r="N447" s="244"/>
      <c r="O447" s="244"/>
      <c r="P447" s="244"/>
      <c r="Q447" s="244"/>
      <c r="R447" s="244"/>
      <c r="S447" s="244"/>
      <c r="T447" s="245"/>
      <c r="U447" s="13"/>
      <c r="V447" s="13"/>
      <c r="W447" s="13"/>
      <c r="X447" s="13"/>
      <c r="Y447" s="13"/>
      <c r="Z447" s="13"/>
      <c r="AA447" s="13"/>
      <c r="AB447" s="13"/>
      <c r="AC447" s="13"/>
      <c r="AD447" s="13"/>
      <c r="AE447" s="13"/>
      <c r="AT447" s="246" t="s">
        <v>148</v>
      </c>
      <c r="AU447" s="246" t="s">
        <v>83</v>
      </c>
      <c r="AV447" s="13" t="s">
        <v>83</v>
      </c>
      <c r="AW447" s="13" t="s">
        <v>35</v>
      </c>
      <c r="AX447" s="13" t="s">
        <v>73</v>
      </c>
      <c r="AY447" s="246" t="s">
        <v>137</v>
      </c>
    </row>
    <row r="448" s="14" customFormat="1">
      <c r="A448" s="14"/>
      <c r="B448" s="247"/>
      <c r="C448" s="248"/>
      <c r="D448" s="232" t="s">
        <v>148</v>
      </c>
      <c r="E448" s="249" t="s">
        <v>19</v>
      </c>
      <c r="F448" s="250" t="s">
        <v>150</v>
      </c>
      <c r="G448" s="248"/>
      <c r="H448" s="251">
        <v>208</v>
      </c>
      <c r="I448" s="252"/>
      <c r="J448" s="248"/>
      <c r="K448" s="248"/>
      <c r="L448" s="253"/>
      <c r="M448" s="254"/>
      <c r="N448" s="255"/>
      <c r="O448" s="255"/>
      <c r="P448" s="255"/>
      <c r="Q448" s="255"/>
      <c r="R448" s="255"/>
      <c r="S448" s="255"/>
      <c r="T448" s="256"/>
      <c r="U448" s="14"/>
      <c r="V448" s="14"/>
      <c r="W448" s="14"/>
      <c r="X448" s="14"/>
      <c r="Y448" s="14"/>
      <c r="Z448" s="14"/>
      <c r="AA448" s="14"/>
      <c r="AB448" s="14"/>
      <c r="AC448" s="14"/>
      <c r="AD448" s="14"/>
      <c r="AE448" s="14"/>
      <c r="AT448" s="257" t="s">
        <v>148</v>
      </c>
      <c r="AU448" s="257" t="s">
        <v>83</v>
      </c>
      <c r="AV448" s="14" t="s">
        <v>144</v>
      </c>
      <c r="AW448" s="14" t="s">
        <v>35</v>
      </c>
      <c r="AX448" s="14" t="s">
        <v>81</v>
      </c>
      <c r="AY448" s="257" t="s">
        <v>137</v>
      </c>
    </row>
    <row r="449" s="2" customFormat="1" ht="16.5" customHeight="1">
      <c r="A449" s="39"/>
      <c r="B449" s="40"/>
      <c r="C449" s="219" t="s">
        <v>656</v>
      </c>
      <c r="D449" s="219" t="s">
        <v>139</v>
      </c>
      <c r="E449" s="220" t="s">
        <v>657</v>
      </c>
      <c r="F449" s="221" t="s">
        <v>658</v>
      </c>
      <c r="G449" s="222" t="s">
        <v>142</v>
      </c>
      <c r="H449" s="223">
        <v>2</v>
      </c>
      <c r="I449" s="224"/>
      <c r="J449" s="225">
        <f>ROUND(I449*H449,2)</f>
        <v>0</v>
      </c>
      <c r="K449" s="221" t="s">
        <v>19</v>
      </c>
      <c r="L449" s="45"/>
      <c r="M449" s="226" t="s">
        <v>19</v>
      </c>
      <c r="N449" s="227" t="s">
        <v>44</v>
      </c>
      <c r="O449" s="85"/>
      <c r="P449" s="228">
        <f>O449*H449</f>
        <v>0</v>
      </c>
      <c r="Q449" s="228">
        <v>0</v>
      </c>
      <c r="R449" s="228">
        <f>Q449*H449</f>
        <v>0</v>
      </c>
      <c r="S449" s="228">
        <v>0</v>
      </c>
      <c r="T449" s="229">
        <f>S449*H449</f>
        <v>0</v>
      </c>
      <c r="U449" s="39"/>
      <c r="V449" s="39"/>
      <c r="W449" s="39"/>
      <c r="X449" s="39"/>
      <c r="Y449" s="39"/>
      <c r="Z449" s="39"/>
      <c r="AA449" s="39"/>
      <c r="AB449" s="39"/>
      <c r="AC449" s="39"/>
      <c r="AD449" s="39"/>
      <c r="AE449" s="39"/>
      <c r="AR449" s="230" t="s">
        <v>144</v>
      </c>
      <c r="AT449" s="230" t="s">
        <v>139</v>
      </c>
      <c r="AU449" s="230" t="s">
        <v>83</v>
      </c>
      <c r="AY449" s="18" t="s">
        <v>137</v>
      </c>
      <c r="BE449" s="231">
        <f>IF(N449="základní",J449,0)</f>
        <v>0</v>
      </c>
      <c r="BF449" s="231">
        <f>IF(N449="snížená",J449,0)</f>
        <v>0</v>
      </c>
      <c r="BG449" s="231">
        <f>IF(N449="zákl. přenesená",J449,0)</f>
        <v>0</v>
      </c>
      <c r="BH449" s="231">
        <f>IF(N449="sníž. přenesená",J449,0)</f>
        <v>0</v>
      </c>
      <c r="BI449" s="231">
        <f>IF(N449="nulová",J449,0)</f>
        <v>0</v>
      </c>
      <c r="BJ449" s="18" t="s">
        <v>81</v>
      </c>
      <c r="BK449" s="231">
        <f>ROUND(I449*H449,2)</f>
        <v>0</v>
      </c>
      <c r="BL449" s="18" t="s">
        <v>144</v>
      </c>
      <c r="BM449" s="230" t="s">
        <v>659</v>
      </c>
    </row>
    <row r="450" s="13" customFormat="1">
      <c r="A450" s="13"/>
      <c r="B450" s="236"/>
      <c r="C450" s="237"/>
      <c r="D450" s="232" t="s">
        <v>148</v>
      </c>
      <c r="E450" s="238" t="s">
        <v>19</v>
      </c>
      <c r="F450" s="239" t="s">
        <v>660</v>
      </c>
      <c r="G450" s="237"/>
      <c r="H450" s="240">
        <v>2</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148</v>
      </c>
      <c r="AU450" s="246" t="s">
        <v>83</v>
      </c>
      <c r="AV450" s="13" t="s">
        <v>83</v>
      </c>
      <c r="AW450" s="13" t="s">
        <v>35</v>
      </c>
      <c r="AX450" s="13" t="s">
        <v>73</v>
      </c>
      <c r="AY450" s="246" t="s">
        <v>137</v>
      </c>
    </row>
    <row r="451" s="14" customFormat="1">
      <c r="A451" s="14"/>
      <c r="B451" s="247"/>
      <c r="C451" s="248"/>
      <c r="D451" s="232" t="s">
        <v>148</v>
      </c>
      <c r="E451" s="249" t="s">
        <v>19</v>
      </c>
      <c r="F451" s="250" t="s">
        <v>150</v>
      </c>
      <c r="G451" s="248"/>
      <c r="H451" s="251">
        <v>2</v>
      </c>
      <c r="I451" s="252"/>
      <c r="J451" s="248"/>
      <c r="K451" s="248"/>
      <c r="L451" s="253"/>
      <c r="M451" s="254"/>
      <c r="N451" s="255"/>
      <c r="O451" s="255"/>
      <c r="P451" s="255"/>
      <c r="Q451" s="255"/>
      <c r="R451" s="255"/>
      <c r="S451" s="255"/>
      <c r="T451" s="256"/>
      <c r="U451" s="14"/>
      <c r="V451" s="14"/>
      <c r="W451" s="14"/>
      <c r="X451" s="14"/>
      <c r="Y451" s="14"/>
      <c r="Z451" s="14"/>
      <c r="AA451" s="14"/>
      <c r="AB451" s="14"/>
      <c r="AC451" s="14"/>
      <c r="AD451" s="14"/>
      <c r="AE451" s="14"/>
      <c r="AT451" s="257" t="s">
        <v>148</v>
      </c>
      <c r="AU451" s="257" t="s">
        <v>83</v>
      </c>
      <c r="AV451" s="14" t="s">
        <v>144</v>
      </c>
      <c r="AW451" s="14" t="s">
        <v>35</v>
      </c>
      <c r="AX451" s="14" t="s">
        <v>81</v>
      </c>
      <c r="AY451" s="257" t="s">
        <v>137</v>
      </c>
    </row>
    <row r="452" s="2" customFormat="1" ht="36" customHeight="1">
      <c r="A452" s="39"/>
      <c r="B452" s="40"/>
      <c r="C452" s="219" t="s">
        <v>661</v>
      </c>
      <c r="D452" s="219" t="s">
        <v>139</v>
      </c>
      <c r="E452" s="220" t="s">
        <v>662</v>
      </c>
      <c r="F452" s="221" t="s">
        <v>663</v>
      </c>
      <c r="G452" s="222" t="s">
        <v>202</v>
      </c>
      <c r="H452" s="223">
        <v>185</v>
      </c>
      <c r="I452" s="224"/>
      <c r="J452" s="225">
        <f>ROUND(I452*H452,2)</f>
        <v>0</v>
      </c>
      <c r="K452" s="221" t="s">
        <v>143</v>
      </c>
      <c r="L452" s="45"/>
      <c r="M452" s="226" t="s">
        <v>19</v>
      </c>
      <c r="N452" s="227" t="s">
        <v>44</v>
      </c>
      <c r="O452" s="85"/>
      <c r="P452" s="228">
        <f>O452*H452</f>
        <v>0</v>
      </c>
      <c r="Q452" s="228">
        <v>0</v>
      </c>
      <c r="R452" s="228">
        <f>Q452*H452</f>
        <v>0</v>
      </c>
      <c r="S452" s="228">
        <v>0</v>
      </c>
      <c r="T452" s="229">
        <f>S452*H452</f>
        <v>0</v>
      </c>
      <c r="U452" s="39"/>
      <c r="V452" s="39"/>
      <c r="W452" s="39"/>
      <c r="X452" s="39"/>
      <c r="Y452" s="39"/>
      <c r="Z452" s="39"/>
      <c r="AA452" s="39"/>
      <c r="AB452" s="39"/>
      <c r="AC452" s="39"/>
      <c r="AD452" s="39"/>
      <c r="AE452" s="39"/>
      <c r="AR452" s="230" t="s">
        <v>144</v>
      </c>
      <c r="AT452" s="230" t="s">
        <v>139</v>
      </c>
      <c r="AU452" s="230" t="s">
        <v>83</v>
      </c>
      <c r="AY452" s="18" t="s">
        <v>137</v>
      </c>
      <c r="BE452" s="231">
        <f>IF(N452="základní",J452,0)</f>
        <v>0</v>
      </c>
      <c r="BF452" s="231">
        <f>IF(N452="snížená",J452,0)</f>
        <v>0</v>
      </c>
      <c r="BG452" s="231">
        <f>IF(N452="zákl. přenesená",J452,0)</f>
        <v>0</v>
      </c>
      <c r="BH452" s="231">
        <f>IF(N452="sníž. přenesená",J452,0)</f>
        <v>0</v>
      </c>
      <c r="BI452" s="231">
        <f>IF(N452="nulová",J452,0)</f>
        <v>0</v>
      </c>
      <c r="BJ452" s="18" t="s">
        <v>81</v>
      </c>
      <c r="BK452" s="231">
        <f>ROUND(I452*H452,2)</f>
        <v>0</v>
      </c>
      <c r="BL452" s="18" t="s">
        <v>144</v>
      </c>
      <c r="BM452" s="230" t="s">
        <v>664</v>
      </c>
    </row>
    <row r="453" s="2" customFormat="1">
      <c r="A453" s="39"/>
      <c r="B453" s="40"/>
      <c r="C453" s="41"/>
      <c r="D453" s="232" t="s">
        <v>146</v>
      </c>
      <c r="E453" s="41"/>
      <c r="F453" s="233" t="s">
        <v>665</v>
      </c>
      <c r="G453" s="41"/>
      <c r="H453" s="41"/>
      <c r="I453" s="137"/>
      <c r="J453" s="41"/>
      <c r="K453" s="41"/>
      <c r="L453" s="45"/>
      <c r="M453" s="234"/>
      <c r="N453" s="235"/>
      <c r="O453" s="85"/>
      <c r="P453" s="85"/>
      <c r="Q453" s="85"/>
      <c r="R453" s="85"/>
      <c r="S453" s="85"/>
      <c r="T453" s="86"/>
      <c r="U453" s="39"/>
      <c r="V453" s="39"/>
      <c r="W453" s="39"/>
      <c r="X453" s="39"/>
      <c r="Y453" s="39"/>
      <c r="Z453" s="39"/>
      <c r="AA453" s="39"/>
      <c r="AB453" s="39"/>
      <c r="AC453" s="39"/>
      <c r="AD453" s="39"/>
      <c r="AE453" s="39"/>
      <c r="AT453" s="18" t="s">
        <v>146</v>
      </c>
      <c r="AU453" s="18" t="s">
        <v>83</v>
      </c>
    </row>
    <row r="454" s="13" customFormat="1">
      <c r="A454" s="13"/>
      <c r="B454" s="236"/>
      <c r="C454" s="237"/>
      <c r="D454" s="232" t="s">
        <v>148</v>
      </c>
      <c r="E454" s="238" t="s">
        <v>19</v>
      </c>
      <c r="F454" s="239" t="s">
        <v>666</v>
      </c>
      <c r="G454" s="237"/>
      <c r="H454" s="240">
        <v>185</v>
      </c>
      <c r="I454" s="241"/>
      <c r="J454" s="237"/>
      <c r="K454" s="237"/>
      <c r="L454" s="242"/>
      <c r="M454" s="243"/>
      <c r="N454" s="244"/>
      <c r="O454" s="244"/>
      <c r="P454" s="244"/>
      <c r="Q454" s="244"/>
      <c r="R454" s="244"/>
      <c r="S454" s="244"/>
      <c r="T454" s="245"/>
      <c r="U454" s="13"/>
      <c r="V454" s="13"/>
      <c r="W454" s="13"/>
      <c r="X454" s="13"/>
      <c r="Y454" s="13"/>
      <c r="Z454" s="13"/>
      <c r="AA454" s="13"/>
      <c r="AB454" s="13"/>
      <c r="AC454" s="13"/>
      <c r="AD454" s="13"/>
      <c r="AE454" s="13"/>
      <c r="AT454" s="246" t="s">
        <v>148</v>
      </c>
      <c r="AU454" s="246" t="s">
        <v>83</v>
      </c>
      <c r="AV454" s="13" t="s">
        <v>83</v>
      </c>
      <c r="AW454" s="13" t="s">
        <v>35</v>
      </c>
      <c r="AX454" s="13" t="s">
        <v>73</v>
      </c>
      <c r="AY454" s="246" t="s">
        <v>137</v>
      </c>
    </row>
    <row r="455" s="14" customFormat="1">
      <c r="A455" s="14"/>
      <c r="B455" s="247"/>
      <c r="C455" s="248"/>
      <c r="D455" s="232" t="s">
        <v>148</v>
      </c>
      <c r="E455" s="249" t="s">
        <v>19</v>
      </c>
      <c r="F455" s="250" t="s">
        <v>150</v>
      </c>
      <c r="G455" s="248"/>
      <c r="H455" s="251">
        <v>185</v>
      </c>
      <c r="I455" s="252"/>
      <c r="J455" s="248"/>
      <c r="K455" s="248"/>
      <c r="L455" s="253"/>
      <c r="M455" s="254"/>
      <c r="N455" s="255"/>
      <c r="O455" s="255"/>
      <c r="P455" s="255"/>
      <c r="Q455" s="255"/>
      <c r="R455" s="255"/>
      <c r="S455" s="255"/>
      <c r="T455" s="256"/>
      <c r="U455" s="14"/>
      <c r="V455" s="14"/>
      <c r="W455" s="14"/>
      <c r="X455" s="14"/>
      <c r="Y455" s="14"/>
      <c r="Z455" s="14"/>
      <c r="AA455" s="14"/>
      <c r="AB455" s="14"/>
      <c r="AC455" s="14"/>
      <c r="AD455" s="14"/>
      <c r="AE455" s="14"/>
      <c r="AT455" s="257" t="s">
        <v>148</v>
      </c>
      <c r="AU455" s="257" t="s">
        <v>83</v>
      </c>
      <c r="AV455" s="14" t="s">
        <v>144</v>
      </c>
      <c r="AW455" s="14" t="s">
        <v>35</v>
      </c>
      <c r="AX455" s="14" t="s">
        <v>81</v>
      </c>
      <c r="AY455" s="257" t="s">
        <v>137</v>
      </c>
    </row>
    <row r="456" s="2" customFormat="1" ht="16.5" customHeight="1">
      <c r="A456" s="39"/>
      <c r="B456" s="40"/>
      <c r="C456" s="219" t="s">
        <v>667</v>
      </c>
      <c r="D456" s="219" t="s">
        <v>139</v>
      </c>
      <c r="E456" s="220" t="s">
        <v>668</v>
      </c>
      <c r="F456" s="221" t="s">
        <v>669</v>
      </c>
      <c r="G456" s="222" t="s">
        <v>142</v>
      </c>
      <c r="H456" s="223">
        <v>3</v>
      </c>
      <c r="I456" s="224"/>
      <c r="J456" s="225">
        <f>ROUND(I456*H456,2)</f>
        <v>0</v>
      </c>
      <c r="K456" s="221" t="s">
        <v>19</v>
      </c>
      <c r="L456" s="45"/>
      <c r="M456" s="226" t="s">
        <v>19</v>
      </c>
      <c r="N456" s="227" t="s">
        <v>44</v>
      </c>
      <c r="O456" s="85"/>
      <c r="P456" s="228">
        <f>O456*H456</f>
        <v>0</v>
      </c>
      <c r="Q456" s="228">
        <v>0</v>
      </c>
      <c r="R456" s="228">
        <f>Q456*H456</f>
        <v>0</v>
      </c>
      <c r="S456" s="228">
        <v>0</v>
      </c>
      <c r="T456" s="229">
        <f>S456*H456</f>
        <v>0</v>
      </c>
      <c r="U456" s="39"/>
      <c r="V456" s="39"/>
      <c r="W456" s="39"/>
      <c r="X456" s="39"/>
      <c r="Y456" s="39"/>
      <c r="Z456" s="39"/>
      <c r="AA456" s="39"/>
      <c r="AB456" s="39"/>
      <c r="AC456" s="39"/>
      <c r="AD456" s="39"/>
      <c r="AE456" s="39"/>
      <c r="AR456" s="230" t="s">
        <v>144</v>
      </c>
      <c r="AT456" s="230" t="s">
        <v>139</v>
      </c>
      <c r="AU456" s="230" t="s">
        <v>83</v>
      </c>
      <c r="AY456" s="18" t="s">
        <v>137</v>
      </c>
      <c r="BE456" s="231">
        <f>IF(N456="základní",J456,0)</f>
        <v>0</v>
      </c>
      <c r="BF456" s="231">
        <f>IF(N456="snížená",J456,0)</f>
        <v>0</v>
      </c>
      <c r="BG456" s="231">
        <f>IF(N456="zákl. přenesená",J456,0)</f>
        <v>0</v>
      </c>
      <c r="BH456" s="231">
        <f>IF(N456="sníž. přenesená",J456,0)</f>
        <v>0</v>
      </c>
      <c r="BI456" s="231">
        <f>IF(N456="nulová",J456,0)</f>
        <v>0</v>
      </c>
      <c r="BJ456" s="18" t="s">
        <v>81</v>
      </c>
      <c r="BK456" s="231">
        <f>ROUND(I456*H456,2)</f>
        <v>0</v>
      </c>
      <c r="BL456" s="18" t="s">
        <v>144</v>
      </c>
      <c r="BM456" s="230" t="s">
        <v>670</v>
      </c>
    </row>
    <row r="457" s="13" customFormat="1">
      <c r="A457" s="13"/>
      <c r="B457" s="236"/>
      <c r="C457" s="237"/>
      <c r="D457" s="232" t="s">
        <v>148</v>
      </c>
      <c r="E457" s="238" t="s">
        <v>19</v>
      </c>
      <c r="F457" s="239" t="s">
        <v>671</v>
      </c>
      <c r="G457" s="237"/>
      <c r="H457" s="240">
        <v>3</v>
      </c>
      <c r="I457" s="241"/>
      <c r="J457" s="237"/>
      <c r="K457" s="237"/>
      <c r="L457" s="242"/>
      <c r="M457" s="243"/>
      <c r="N457" s="244"/>
      <c r="O457" s="244"/>
      <c r="P457" s="244"/>
      <c r="Q457" s="244"/>
      <c r="R457" s="244"/>
      <c r="S457" s="244"/>
      <c r="T457" s="245"/>
      <c r="U457" s="13"/>
      <c r="V457" s="13"/>
      <c r="W457" s="13"/>
      <c r="X457" s="13"/>
      <c r="Y457" s="13"/>
      <c r="Z457" s="13"/>
      <c r="AA457" s="13"/>
      <c r="AB457" s="13"/>
      <c r="AC457" s="13"/>
      <c r="AD457" s="13"/>
      <c r="AE457" s="13"/>
      <c r="AT457" s="246" t="s">
        <v>148</v>
      </c>
      <c r="AU457" s="246" t="s">
        <v>83</v>
      </c>
      <c r="AV457" s="13" t="s">
        <v>83</v>
      </c>
      <c r="AW457" s="13" t="s">
        <v>35</v>
      </c>
      <c r="AX457" s="13" t="s">
        <v>73</v>
      </c>
      <c r="AY457" s="246" t="s">
        <v>137</v>
      </c>
    </row>
    <row r="458" s="14" customFormat="1">
      <c r="A458" s="14"/>
      <c r="B458" s="247"/>
      <c r="C458" s="248"/>
      <c r="D458" s="232" t="s">
        <v>148</v>
      </c>
      <c r="E458" s="249" t="s">
        <v>19</v>
      </c>
      <c r="F458" s="250" t="s">
        <v>150</v>
      </c>
      <c r="G458" s="248"/>
      <c r="H458" s="251">
        <v>3</v>
      </c>
      <c r="I458" s="252"/>
      <c r="J458" s="248"/>
      <c r="K458" s="248"/>
      <c r="L458" s="253"/>
      <c r="M458" s="254"/>
      <c r="N458" s="255"/>
      <c r="O458" s="255"/>
      <c r="P458" s="255"/>
      <c r="Q458" s="255"/>
      <c r="R458" s="255"/>
      <c r="S458" s="255"/>
      <c r="T458" s="256"/>
      <c r="U458" s="14"/>
      <c r="V458" s="14"/>
      <c r="W458" s="14"/>
      <c r="X458" s="14"/>
      <c r="Y458" s="14"/>
      <c r="Z458" s="14"/>
      <c r="AA458" s="14"/>
      <c r="AB458" s="14"/>
      <c r="AC458" s="14"/>
      <c r="AD458" s="14"/>
      <c r="AE458" s="14"/>
      <c r="AT458" s="257" t="s">
        <v>148</v>
      </c>
      <c r="AU458" s="257" t="s">
        <v>83</v>
      </c>
      <c r="AV458" s="14" t="s">
        <v>144</v>
      </c>
      <c r="AW458" s="14" t="s">
        <v>35</v>
      </c>
      <c r="AX458" s="14" t="s">
        <v>81</v>
      </c>
      <c r="AY458" s="257" t="s">
        <v>137</v>
      </c>
    </row>
    <row r="459" s="2" customFormat="1" ht="16.5" customHeight="1">
      <c r="A459" s="39"/>
      <c r="B459" s="40"/>
      <c r="C459" s="219" t="s">
        <v>672</v>
      </c>
      <c r="D459" s="219" t="s">
        <v>139</v>
      </c>
      <c r="E459" s="220" t="s">
        <v>673</v>
      </c>
      <c r="F459" s="221" t="s">
        <v>674</v>
      </c>
      <c r="G459" s="222" t="s">
        <v>142</v>
      </c>
      <c r="H459" s="223">
        <v>2</v>
      </c>
      <c r="I459" s="224"/>
      <c r="J459" s="225">
        <f>ROUND(I459*H459,2)</f>
        <v>0</v>
      </c>
      <c r="K459" s="221" t="s">
        <v>19</v>
      </c>
      <c r="L459" s="45"/>
      <c r="M459" s="226" t="s">
        <v>19</v>
      </c>
      <c r="N459" s="227" t="s">
        <v>44</v>
      </c>
      <c r="O459" s="85"/>
      <c r="P459" s="228">
        <f>O459*H459</f>
        <v>0</v>
      </c>
      <c r="Q459" s="228">
        <v>0</v>
      </c>
      <c r="R459" s="228">
        <f>Q459*H459</f>
        <v>0</v>
      </c>
      <c r="S459" s="228">
        <v>0</v>
      </c>
      <c r="T459" s="229">
        <f>S459*H459</f>
        <v>0</v>
      </c>
      <c r="U459" s="39"/>
      <c r="V459" s="39"/>
      <c r="W459" s="39"/>
      <c r="X459" s="39"/>
      <c r="Y459" s="39"/>
      <c r="Z459" s="39"/>
      <c r="AA459" s="39"/>
      <c r="AB459" s="39"/>
      <c r="AC459" s="39"/>
      <c r="AD459" s="39"/>
      <c r="AE459" s="39"/>
      <c r="AR459" s="230" t="s">
        <v>144</v>
      </c>
      <c r="AT459" s="230" t="s">
        <v>139</v>
      </c>
      <c r="AU459" s="230" t="s">
        <v>83</v>
      </c>
      <c r="AY459" s="18" t="s">
        <v>137</v>
      </c>
      <c r="BE459" s="231">
        <f>IF(N459="základní",J459,0)</f>
        <v>0</v>
      </c>
      <c r="BF459" s="231">
        <f>IF(N459="snížená",J459,0)</f>
        <v>0</v>
      </c>
      <c r="BG459" s="231">
        <f>IF(N459="zákl. přenesená",J459,0)</f>
        <v>0</v>
      </c>
      <c r="BH459" s="231">
        <f>IF(N459="sníž. přenesená",J459,0)</f>
        <v>0</v>
      </c>
      <c r="BI459" s="231">
        <f>IF(N459="nulová",J459,0)</f>
        <v>0</v>
      </c>
      <c r="BJ459" s="18" t="s">
        <v>81</v>
      </c>
      <c r="BK459" s="231">
        <f>ROUND(I459*H459,2)</f>
        <v>0</v>
      </c>
      <c r="BL459" s="18" t="s">
        <v>144</v>
      </c>
      <c r="BM459" s="230" t="s">
        <v>675</v>
      </c>
    </row>
    <row r="460" s="13" customFormat="1">
      <c r="A460" s="13"/>
      <c r="B460" s="236"/>
      <c r="C460" s="237"/>
      <c r="D460" s="232" t="s">
        <v>148</v>
      </c>
      <c r="E460" s="238" t="s">
        <v>19</v>
      </c>
      <c r="F460" s="239" t="s">
        <v>676</v>
      </c>
      <c r="G460" s="237"/>
      <c r="H460" s="240">
        <v>2</v>
      </c>
      <c r="I460" s="241"/>
      <c r="J460" s="237"/>
      <c r="K460" s="237"/>
      <c r="L460" s="242"/>
      <c r="M460" s="243"/>
      <c r="N460" s="244"/>
      <c r="O460" s="244"/>
      <c r="P460" s="244"/>
      <c r="Q460" s="244"/>
      <c r="R460" s="244"/>
      <c r="S460" s="244"/>
      <c r="T460" s="245"/>
      <c r="U460" s="13"/>
      <c r="V460" s="13"/>
      <c r="W460" s="13"/>
      <c r="X460" s="13"/>
      <c r="Y460" s="13"/>
      <c r="Z460" s="13"/>
      <c r="AA460" s="13"/>
      <c r="AB460" s="13"/>
      <c r="AC460" s="13"/>
      <c r="AD460" s="13"/>
      <c r="AE460" s="13"/>
      <c r="AT460" s="246" t="s">
        <v>148</v>
      </c>
      <c r="AU460" s="246" t="s">
        <v>83</v>
      </c>
      <c r="AV460" s="13" t="s">
        <v>83</v>
      </c>
      <c r="AW460" s="13" t="s">
        <v>35</v>
      </c>
      <c r="AX460" s="13" t="s">
        <v>73</v>
      </c>
      <c r="AY460" s="246" t="s">
        <v>137</v>
      </c>
    </row>
    <row r="461" s="14" customFormat="1">
      <c r="A461" s="14"/>
      <c r="B461" s="247"/>
      <c r="C461" s="248"/>
      <c r="D461" s="232" t="s">
        <v>148</v>
      </c>
      <c r="E461" s="249" t="s">
        <v>19</v>
      </c>
      <c r="F461" s="250" t="s">
        <v>150</v>
      </c>
      <c r="G461" s="248"/>
      <c r="H461" s="251">
        <v>2</v>
      </c>
      <c r="I461" s="252"/>
      <c r="J461" s="248"/>
      <c r="K461" s="248"/>
      <c r="L461" s="253"/>
      <c r="M461" s="254"/>
      <c r="N461" s="255"/>
      <c r="O461" s="255"/>
      <c r="P461" s="255"/>
      <c r="Q461" s="255"/>
      <c r="R461" s="255"/>
      <c r="S461" s="255"/>
      <c r="T461" s="256"/>
      <c r="U461" s="14"/>
      <c r="V461" s="14"/>
      <c r="W461" s="14"/>
      <c r="X461" s="14"/>
      <c r="Y461" s="14"/>
      <c r="Z461" s="14"/>
      <c r="AA461" s="14"/>
      <c r="AB461" s="14"/>
      <c r="AC461" s="14"/>
      <c r="AD461" s="14"/>
      <c r="AE461" s="14"/>
      <c r="AT461" s="257" t="s">
        <v>148</v>
      </c>
      <c r="AU461" s="257" t="s">
        <v>83</v>
      </c>
      <c r="AV461" s="14" t="s">
        <v>144</v>
      </c>
      <c r="AW461" s="14" t="s">
        <v>35</v>
      </c>
      <c r="AX461" s="14" t="s">
        <v>81</v>
      </c>
      <c r="AY461" s="257" t="s">
        <v>137</v>
      </c>
    </row>
    <row r="462" s="2" customFormat="1" ht="16.5" customHeight="1">
      <c r="A462" s="39"/>
      <c r="B462" s="40"/>
      <c r="C462" s="219" t="s">
        <v>677</v>
      </c>
      <c r="D462" s="219" t="s">
        <v>139</v>
      </c>
      <c r="E462" s="220" t="s">
        <v>678</v>
      </c>
      <c r="F462" s="221" t="s">
        <v>679</v>
      </c>
      <c r="G462" s="222" t="s">
        <v>142</v>
      </c>
      <c r="H462" s="223">
        <v>2</v>
      </c>
      <c r="I462" s="224"/>
      <c r="J462" s="225">
        <f>ROUND(I462*H462,2)</f>
        <v>0</v>
      </c>
      <c r="K462" s="221" t="s">
        <v>19</v>
      </c>
      <c r="L462" s="45"/>
      <c r="M462" s="226" t="s">
        <v>19</v>
      </c>
      <c r="N462" s="227" t="s">
        <v>44</v>
      </c>
      <c r="O462" s="85"/>
      <c r="P462" s="228">
        <f>O462*H462</f>
        <v>0</v>
      </c>
      <c r="Q462" s="228">
        <v>0</v>
      </c>
      <c r="R462" s="228">
        <f>Q462*H462</f>
        <v>0</v>
      </c>
      <c r="S462" s="228">
        <v>0</v>
      </c>
      <c r="T462" s="229">
        <f>S462*H462</f>
        <v>0</v>
      </c>
      <c r="U462" s="39"/>
      <c r="V462" s="39"/>
      <c r="W462" s="39"/>
      <c r="X462" s="39"/>
      <c r="Y462" s="39"/>
      <c r="Z462" s="39"/>
      <c r="AA462" s="39"/>
      <c r="AB462" s="39"/>
      <c r="AC462" s="39"/>
      <c r="AD462" s="39"/>
      <c r="AE462" s="39"/>
      <c r="AR462" s="230" t="s">
        <v>144</v>
      </c>
      <c r="AT462" s="230" t="s">
        <v>139</v>
      </c>
      <c r="AU462" s="230" t="s">
        <v>83</v>
      </c>
      <c r="AY462" s="18" t="s">
        <v>137</v>
      </c>
      <c r="BE462" s="231">
        <f>IF(N462="základní",J462,0)</f>
        <v>0</v>
      </c>
      <c r="BF462" s="231">
        <f>IF(N462="snížená",J462,0)</f>
        <v>0</v>
      </c>
      <c r="BG462" s="231">
        <f>IF(N462="zákl. přenesená",J462,0)</f>
        <v>0</v>
      </c>
      <c r="BH462" s="231">
        <f>IF(N462="sníž. přenesená",J462,0)</f>
        <v>0</v>
      </c>
      <c r="BI462" s="231">
        <f>IF(N462="nulová",J462,0)</f>
        <v>0</v>
      </c>
      <c r="BJ462" s="18" t="s">
        <v>81</v>
      </c>
      <c r="BK462" s="231">
        <f>ROUND(I462*H462,2)</f>
        <v>0</v>
      </c>
      <c r="BL462" s="18" t="s">
        <v>144</v>
      </c>
      <c r="BM462" s="230" t="s">
        <v>680</v>
      </c>
    </row>
    <row r="463" s="13" customFormat="1">
      <c r="A463" s="13"/>
      <c r="B463" s="236"/>
      <c r="C463" s="237"/>
      <c r="D463" s="232" t="s">
        <v>148</v>
      </c>
      <c r="E463" s="238" t="s">
        <v>19</v>
      </c>
      <c r="F463" s="239" t="s">
        <v>676</v>
      </c>
      <c r="G463" s="237"/>
      <c r="H463" s="240">
        <v>2</v>
      </c>
      <c r="I463" s="241"/>
      <c r="J463" s="237"/>
      <c r="K463" s="237"/>
      <c r="L463" s="242"/>
      <c r="M463" s="243"/>
      <c r="N463" s="244"/>
      <c r="O463" s="244"/>
      <c r="P463" s="244"/>
      <c r="Q463" s="244"/>
      <c r="R463" s="244"/>
      <c r="S463" s="244"/>
      <c r="T463" s="245"/>
      <c r="U463" s="13"/>
      <c r="V463" s="13"/>
      <c r="W463" s="13"/>
      <c r="X463" s="13"/>
      <c r="Y463" s="13"/>
      <c r="Z463" s="13"/>
      <c r="AA463" s="13"/>
      <c r="AB463" s="13"/>
      <c r="AC463" s="13"/>
      <c r="AD463" s="13"/>
      <c r="AE463" s="13"/>
      <c r="AT463" s="246" t="s">
        <v>148</v>
      </c>
      <c r="AU463" s="246" t="s">
        <v>83</v>
      </c>
      <c r="AV463" s="13" t="s">
        <v>83</v>
      </c>
      <c r="AW463" s="13" t="s">
        <v>35</v>
      </c>
      <c r="AX463" s="13" t="s">
        <v>73</v>
      </c>
      <c r="AY463" s="246" t="s">
        <v>137</v>
      </c>
    </row>
    <row r="464" s="14" customFormat="1">
      <c r="A464" s="14"/>
      <c r="B464" s="247"/>
      <c r="C464" s="248"/>
      <c r="D464" s="232" t="s">
        <v>148</v>
      </c>
      <c r="E464" s="249" t="s">
        <v>19</v>
      </c>
      <c r="F464" s="250" t="s">
        <v>150</v>
      </c>
      <c r="G464" s="248"/>
      <c r="H464" s="251">
        <v>2</v>
      </c>
      <c r="I464" s="252"/>
      <c r="J464" s="248"/>
      <c r="K464" s="248"/>
      <c r="L464" s="253"/>
      <c r="M464" s="254"/>
      <c r="N464" s="255"/>
      <c r="O464" s="255"/>
      <c r="P464" s="255"/>
      <c r="Q464" s="255"/>
      <c r="R464" s="255"/>
      <c r="S464" s="255"/>
      <c r="T464" s="256"/>
      <c r="U464" s="14"/>
      <c r="V464" s="14"/>
      <c r="W464" s="14"/>
      <c r="X464" s="14"/>
      <c r="Y464" s="14"/>
      <c r="Z464" s="14"/>
      <c r="AA464" s="14"/>
      <c r="AB464" s="14"/>
      <c r="AC464" s="14"/>
      <c r="AD464" s="14"/>
      <c r="AE464" s="14"/>
      <c r="AT464" s="257" t="s">
        <v>148</v>
      </c>
      <c r="AU464" s="257" t="s">
        <v>83</v>
      </c>
      <c r="AV464" s="14" t="s">
        <v>144</v>
      </c>
      <c r="AW464" s="14" t="s">
        <v>35</v>
      </c>
      <c r="AX464" s="14" t="s">
        <v>81</v>
      </c>
      <c r="AY464" s="257" t="s">
        <v>137</v>
      </c>
    </row>
    <row r="465" s="12" customFormat="1" ht="22.8" customHeight="1">
      <c r="A465" s="12"/>
      <c r="B465" s="203"/>
      <c r="C465" s="204"/>
      <c r="D465" s="205" t="s">
        <v>72</v>
      </c>
      <c r="E465" s="217" t="s">
        <v>681</v>
      </c>
      <c r="F465" s="217" t="s">
        <v>682</v>
      </c>
      <c r="G465" s="204"/>
      <c r="H465" s="204"/>
      <c r="I465" s="207"/>
      <c r="J465" s="218">
        <f>BK465</f>
        <v>0</v>
      </c>
      <c r="K465" s="204"/>
      <c r="L465" s="209"/>
      <c r="M465" s="210"/>
      <c r="N465" s="211"/>
      <c r="O465" s="211"/>
      <c r="P465" s="212">
        <f>SUM(P466:P507)</f>
        <v>0</v>
      </c>
      <c r="Q465" s="211"/>
      <c r="R465" s="212">
        <f>SUM(R466:R507)</f>
        <v>0</v>
      </c>
      <c r="S465" s="211"/>
      <c r="T465" s="213">
        <f>SUM(T466:T507)</f>
        <v>0</v>
      </c>
      <c r="U465" s="12"/>
      <c r="V465" s="12"/>
      <c r="W465" s="12"/>
      <c r="X465" s="12"/>
      <c r="Y465" s="12"/>
      <c r="Z465" s="12"/>
      <c r="AA465" s="12"/>
      <c r="AB465" s="12"/>
      <c r="AC465" s="12"/>
      <c r="AD465" s="12"/>
      <c r="AE465" s="12"/>
      <c r="AR465" s="214" t="s">
        <v>81</v>
      </c>
      <c r="AT465" s="215" t="s">
        <v>72</v>
      </c>
      <c r="AU465" s="215" t="s">
        <v>81</v>
      </c>
      <c r="AY465" s="214" t="s">
        <v>137</v>
      </c>
      <c r="BK465" s="216">
        <f>SUM(BK466:BK507)</f>
        <v>0</v>
      </c>
    </row>
    <row r="466" s="2" customFormat="1" ht="24" customHeight="1">
      <c r="A466" s="39"/>
      <c r="B466" s="40"/>
      <c r="C466" s="219" t="s">
        <v>683</v>
      </c>
      <c r="D466" s="219" t="s">
        <v>139</v>
      </c>
      <c r="E466" s="220" t="s">
        <v>684</v>
      </c>
      <c r="F466" s="221" t="s">
        <v>685</v>
      </c>
      <c r="G466" s="222" t="s">
        <v>278</v>
      </c>
      <c r="H466" s="223">
        <v>499.31</v>
      </c>
      <c r="I466" s="224"/>
      <c r="J466" s="225">
        <f>ROUND(I466*H466,2)</f>
        <v>0</v>
      </c>
      <c r="K466" s="221" t="s">
        <v>143</v>
      </c>
      <c r="L466" s="45"/>
      <c r="M466" s="226" t="s">
        <v>19</v>
      </c>
      <c r="N466" s="227" t="s">
        <v>44</v>
      </c>
      <c r="O466" s="85"/>
      <c r="P466" s="228">
        <f>O466*H466</f>
        <v>0</v>
      </c>
      <c r="Q466" s="228">
        <v>0</v>
      </c>
      <c r="R466" s="228">
        <f>Q466*H466</f>
        <v>0</v>
      </c>
      <c r="S466" s="228">
        <v>0</v>
      </c>
      <c r="T466" s="229">
        <f>S466*H466</f>
        <v>0</v>
      </c>
      <c r="U466" s="39"/>
      <c r="V466" s="39"/>
      <c r="W466" s="39"/>
      <c r="X466" s="39"/>
      <c r="Y466" s="39"/>
      <c r="Z466" s="39"/>
      <c r="AA466" s="39"/>
      <c r="AB466" s="39"/>
      <c r="AC466" s="39"/>
      <c r="AD466" s="39"/>
      <c r="AE466" s="39"/>
      <c r="AR466" s="230" t="s">
        <v>144</v>
      </c>
      <c r="AT466" s="230" t="s">
        <v>139</v>
      </c>
      <c r="AU466" s="230" t="s">
        <v>83</v>
      </c>
      <c r="AY466" s="18" t="s">
        <v>137</v>
      </c>
      <c r="BE466" s="231">
        <f>IF(N466="základní",J466,0)</f>
        <v>0</v>
      </c>
      <c r="BF466" s="231">
        <f>IF(N466="snížená",J466,0)</f>
        <v>0</v>
      </c>
      <c r="BG466" s="231">
        <f>IF(N466="zákl. přenesená",J466,0)</f>
        <v>0</v>
      </c>
      <c r="BH466" s="231">
        <f>IF(N466="sníž. přenesená",J466,0)</f>
        <v>0</v>
      </c>
      <c r="BI466" s="231">
        <f>IF(N466="nulová",J466,0)</f>
        <v>0</v>
      </c>
      <c r="BJ466" s="18" t="s">
        <v>81</v>
      </c>
      <c r="BK466" s="231">
        <f>ROUND(I466*H466,2)</f>
        <v>0</v>
      </c>
      <c r="BL466" s="18" t="s">
        <v>144</v>
      </c>
      <c r="BM466" s="230" t="s">
        <v>686</v>
      </c>
    </row>
    <row r="467" s="2" customFormat="1">
      <c r="A467" s="39"/>
      <c r="B467" s="40"/>
      <c r="C467" s="41"/>
      <c r="D467" s="232" t="s">
        <v>146</v>
      </c>
      <c r="E467" s="41"/>
      <c r="F467" s="233" t="s">
        <v>687</v>
      </c>
      <c r="G467" s="41"/>
      <c r="H467" s="41"/>
      <c r="I467" s="137"/>
      <c r="J467" s="41"/>
      <c r="K467" s="41"/>
      <c r="L467" s="45"/>
      <c r="M467" s="234"/>
      <c r="N467" s="235"/>
      <c r="O467" s="85"/>
      <c r="P467" s="85"/>
      <c r="Q467" s="85"/>
      <c r="R467" s="85"/>
      <c r="S467" s="85"/>
      <c r="T467" s="86"/>
      <c r="U467" s="39"/>
      <c r="V467" s="39"/>
      <c r="W467" s="39"/>
      <c r="X467" s="39"/>
      <c r="Y467" s="39"/>
      <c r="Z467" s="39"/>
      <c r="AA467" s="39"/>
      <c r="AB467" s="39"/>
      <c r="AC467" s="39"/>
      <c r="AD467" s="39"/>
      <c r="AE467" s="39"/>
      <c r="AT467" s="18" t="s">
        <v>146</v>
      </c>
      <c r="AU467" s="18" t="s">
        <v>83</v>
      </c>
    </row>
    <row r="468" s="13" customFormat="1">
      <c r="A468" s="13"/>
      <c r="B468" s="236"/>
      <c r="C468" s="237"/>
      <c r="D468" s="232" t="s">
        <v>148</v>
      </c>
      <c r="E468" s="238" t="s">
        <v>19</v>
      </c>
      <c r="F468" s="239" t="s">
        <v>688</v>
      </c>
      <c r="G468" s="237"/>
      <c r="H468" s="240">
        <v>499.31</v>
      </c>
      <c r="I468" s="241"/>
      <c r="J468" s="237"/>
      <c r="K468" s="237"/>
      <c r="L468" s="242"/>
      <c r="M468" s="243"/>
      <c r="N468" s="244"/>
      <c r="O468" s="244"/>
      <c r="P468" s="244"/>
      <c r="Q468" s="244"/>
      <c r="R468" s="244"/>
      <c r="S468" s="244"/>
      <c r="T468" s="245"/>
      <c r="U468" s="13"/>
      <c r="V468" s="13"/>
      <c r="W468" s="13"/>
      <c r="X468" s="13"/>
      <c r="Y468" s="13"/>
      <c r="Z468" s="13"/>
      <c r="AA468" s="13"/>
      <c r="AB468" s="13"/>
      <c r="AC468" s="13"/>
      <c r="AD468" s="13"/>
      <c r="AE468" s="13"/>
      <c r="AT468" s="246" t="s">
        <v>148</v>
      </c>
      <c r="AU468" s="246" t="s">
        <v>83</v>
      </c>
      <c r="AV468" s="13" t="s">
        <v>83</v>
      </c>
      <c r="AW468" s="13" t="s">
        <v>35</v>
      </c>
      <c r="AX468" s="13" t="s">
        <v>73</v>
      </c>
      <c r="AY468" s="246" t="s">
        <v>137</v>
      </c>
    </row>
    <row r="469" s="14" customFormat="1">
      <c r="A469" s="14"/>
      <c r="B469" s="247"/>
      <c r="C469" s="248"/>
      <c r="D469" s="232" t="s">
        <v>148</v>
      </c>
      <c r="E469" s="249" t="s">
        <v>19</v>
      </c>
      <c r="F469" s="250" t="s">
        <v>150</v>
      </c>
      <c r="G469" s="248"/>
      <c r="H469" s="251">
        <v>499.31</v>
      </c>
      <c r="I469" s="252"/>
      <c r="J469" s="248"/>
      <c r="K469" s="248"/>
      <c r="L469" s="253"/>
      <c r="M469" s="254"/>
      <c r="N469" s="255"/>
      <c r="O469" s="255"/>
      <c r="P469" s="255"/>
      <c r="Q469" s="255"/>
      <c r="R469" s="255"/>
      <c r="S469" s="255"/>
      <c r="T469" s="256"/>
      <c r="U469" s="14"/>
      <c r="V469" s="14"/>
      <c r="W469" s="14"/>
      <c r="X469" s="14"/>
      <c r="Y469" s="14"/>
      <c r="Z469" s="14"/>
      <c r="AA469" s="14"/>
      <c r="AB469" s="14"/>
      <c r="AC469" s="14"/>
      <c r="AD469" s="14"/>
      <c r="AE469" s="14"/>
      <c r="AT469" s="257" t="s">
        <v>148</v>
      </c>
      <c r="AU469" s="257" t="s">
        <v>83</v>
      </c>
      <c r="AV469" s="14" t="s">
        <v>144</v>
      </c>
      <c r="AW469" s="14" t="s">
        <v>35</v>
      </c>
      <c r="AX469" s="14" t="s">
        <v>81</v>
      </c>
      <c r="AY469" s="257" t="s">
        <v>137</v>
      </c>
    </row>
    <row r="470" s="2" customFormat="1" ht="24" customHeight="1">
      <c r="A470" s="39"/>
      <c r="B470" s="40"/>
      <c r="C470" s="219" t="s">
        <v>689</v>
      </c>
      <c r="D470" s="219" t="s">
        <v>139</v>
      </c>
      <c r="E470" s="220" t="s">
        <v>690</v>
      </c>
      <c r="F470" s="221" t="s">
        <v>691</v>
      </c>
      <c r="G470" s="222" t="s">
        <v>278</v>
      </c>
      <c r="H470" s="223">
        <v>11983.440000000001</v>
      </c>
      <c r="I470" s="224"/>
      <c r="J470" s="225">
        <f>ROUND(I470*H470,2)</f>
        <v>0</v>
      </c>
      <c r="K470" s="221" t="s">
        <v>143</v>
      </c>
      <c r="L470" s="45"/>
      <c r="M470" s="226" t="s">
        <v>19</v>
      </c>
      <c r="N470" s="227" t="s">
        <v>44</v>
      </c>
      <c r="O470" s="85"/>
      <c r="P470" s="228">
        <f>O470*H470</f>
        <v>0</v>
      </c>
      <c r="Q470" s="228">
        <v>0</v>
      </c>
      <c r="R470" s="228">
        <f>Q470*H470</f>
        <v>0</v>
      </c>
      <c r="S470" s="228">
        <v>0</v>
      </c>
      <c r="T470" s="229">
        <f>S470*H470</f>
        <v>0</v>
      </c>
      <c r="U470" s="39"/>
      <c r="V470" s="39"/>
      <c r="W470" s="39"/>
      <c r="X470" s="39"/>
      <c r="Y470" s="39"/>
      <c r="Z470" s="39"/>
      <c r="AA470" s="39"/>
      <c r="AB470" s="39"/>
      <c r="AC470" s="39"/>
      <c r="AD470" s="39"/>
      <c r="AE470" s="39"/>
      <c r="AR470" s="230" t="s">
        <v>144</v>
      </c>
      <c r="AT470" s="230" t="s">
        <v>139</v>
      </c>
      <c r="AU470" s="230" t="s">
        <v>83</v>
      </c>
      <c r="AY470" s="18" t="s">
        <v>137</v>
      </c>
      <c r="BE470" s="231">
        <f>IF(N470="základní",J470,0)</f>
        <v>0</v>
      </c>
      <c r="BF470" s="231">
        <f>IF(N470="snížená",J470,0)</f>
        <v>0</v>
      </c>
      <c r="BG470" s="231">
        <f>IF(N470="zákl. přenesená",J470,0)</f>
        <v>0</v>
      </c>
      <c r="BH470" s="231">
        <f>IF(N470="sníž. přenesená",J470,0)</f>
        <v>0</v>
      </c>
      <c r="BI470" s="231">
        <f>IF(N470="nulová",J470,0)</f>
        <v>0</v>
      </c>
      <c r="BJ470" s="18" t="s">
        <v>81</v>
      </c>
      <c r="BK470" s="231">
        <f>ROUND(I470*H470,2)</f>
        <v>0</v>
      </c>
      <c r="BL470" s="18" t="s">
        <v>144</v>
      </c>
      <c r="BM470" s="230" t="s">
        <v>692</v>
      </c>
    </row>
    <row r="471" s="2" customFormat="1">
      <c r="A471" s="39"/>
      <c r="B471" s="40"/>
      <c r="C471" s="41"/>
      <c r="D471" s="232" t="s">
        <v>146</v>
      </c>
      <c r="E471" s="41"/>
      <c r="F471" s="233" t="s">
        <v>687</v>
      </c>
      <c r="G471" s="41"/>
      <c r="H471" s="41"/>
      <c r="I471" s="137"/>
      <c r="J471" s="41"/>
      <c r="K471" s="41"/>
      <c r="L471" s="45"/>
      <c r="M471" s="234"/>
      <c r="N471" s="235"/>
      <c r="O471" s="85"/>
      <c r="P471" s="85"/>
      <c r="Q471" s="85"/>
      <c r="R471" s="85"/>
      <c r="S471" s="85"/>
      <c r="T471" s="86"/>
      <c r="U471" s="39"/>
      <c r="V471" s="39"/>
      <c r="W471" s="39"/>
      <c r="X471" s="39"/>
      <c r="Y471" s="39"/>
      <c r="Z471" s="39"/>
      <c r="AA471" s="39"/>
      <c r="AB471" s="39"/>
      <c r="AC471" s="39"/>
      <c r="AD471" s="39"/>
      <c r="AE471" s="39"/>
      <c r="AT471" s="18" t="s">
        <v>146</v>
      </c>
      <c r="AU471" s="18" t="s">
        <v>83</v>
      </c>
    </row>
    <row r="472" s="13" customFormat="1">
      <c r="A472" s="13"/>
      <c r="B472" s="236"/>
      <c r="C472" s="237"/>
      <c r="D472" s="232" t="s">
        <v>148</v>
      </c>
      <c r="E472" s="238" t="s">
        <v>19</v>
      </c>
      <c r="F472" s="239" t="s">
        <v>693</v>
      </c>
      <c r="G472" s="237"/>
      <c r="H472" s="240">
        <v>11983.440000000001</v>
      </c>
      <c r="I472" s="241"/>
      <c r="J472" s="237"/>
      <c r="K472" s="237"/>
      <c r="L472" s="242"/>
      <c r="M472" s="243"/>
      <c r="N472" s="244"/>
      <c r="O472" s="244"/>
      <c r="P472" s="244"/>
      <c r="Q472" s="244"/>
      <c r="R472" s="244"/>
      <c r="S472" s="244"/>
      <c r="T472" s="245"/>
      <c r="U472" s="13"/>
      <c r="V472" s="13"/>
      <c r="W472" s="13"/>
      <c r="X472" s="13"/>
      <c r="Y472" s="13"/>
      <c r="Z472" s="13"/>
      <c r="AA472" s="13"/>
      <c r="AB472" s="13"/>
      <c r="AC472" s="13"/>
      <c r="AD472" s="13"/>
      <c r="AE472" s="13"/>
      <c r="AT472" s="246" t="s">
        <v>148</v>
      </c>
      <c r="AU472" s="246" t="s">
        <v>83</v>
      </c>
      <c r="AV472" s="13" t="s">
        <v>83</v>
      </c>
      <c r="AW472" s="13" t="s">
        <v>35</v>
      </c>
      <c r="AX472" s="13" t="s">
        <v>73</v>
      </c>
      <c r="AY472" s="246" t="s">
        <v>137</v>
      </c>
    </row>
    <row r="473" s="14" customFormat="1">
      <c r="A473" s="14"/>
      <c r="B473" s="247"/>
      <c r="C473" s="248"/>
      <c r="D473" s="232" t="s">
        <v>148</v>
      </c>
      <c r="E473" s="249" t="s">
        <v>19</v>
      </c>
      <c r="F473" s="250" t="s">
        <v>150</v>
      </c>
      <c r="G473" s="248"/>
      <c r="H473" s="251">
        <v>11983.440000000001</v>
      </c>
      <c r="I473" s="252"/>
      <c r="J473" s="248"/>
      <c r="K473" s="248"/>
      <c r="L473" s="253"/>
      <c r="M473" s="254"/>
      <c r="N473" s="255"/>
      <c r="O473" s="255"/>
      <c r="P473" s="255"/>
      <c r="Q473" s="255"/>
      <c r="R473" s="255"/>
      <c r="S473" s="255"/>
      <c r="T473" s="256"/>
      <c r="U473" s="14"/>
      <c r="V473" s="14"/>
      <c r="W473" s="14"/>
      <c r="X473" s="14"/>
      <c r="Y473" s="14"/>
      <c r="Z473" s="14"/>
      <c r="AA473" s="14"/>
      <c r="AB473" s="14"/>
      <c r="AC473" s="14"/>
      <c r="AD473" s="14"/>
      <c r="AE473" s="14"/>
      <c r="AT473" s="257" t="s">
        <v>148</v>
      </c>
      <c r="AU473" s="257" t="s">
        <v>83</v>
      </c>
      <c r="AV473" s="14" t="s">
        <v>144</v>
      </c>
      <c r="AW473" s="14" t="s">
        <v>35</v>
      </c>
      <c r="AX473" s="14" t="s">
        <v>81</v>
      </c>
      <c r="AY473" s="257" t="s">
        <v>137</v>
      </c>
    </row>
    <row r="474" s="2" customFormat="1" ht="24" customHeight="1">
      <c r="A474" s="39"/>
      <c r="B474" s="40"/>
      <c r="C474" s="219" t="s">
        <v>694</v>
      </c>
      <c r="D474" s="219" t="s">
        <v>139</v>
      </c>
      <c r="E474" s="220" t="s">
        <v>695</v>
      </c>
      <c r="F474" s="221" t="s">
        <v>696</v>
      </c>
      <c r="G474" s="222" t="s">
        <v>278</v>
      </c>
      <c r="H474" s="223">
        <v>121.232</v>
      </c>
      <c r="I474" s="224"/>
      <c r="J474" s="225">
        <f>ROUND(I474*H474,2)</f>
        <v>0</v>
      </c>
      <c r="K474" s="221" t="s">
        <v>143</v>
      </c>
      <c r="L474" s="45"/>
      <c r="M474" s="226" t="s">
        <v>19</v>
      </c>
      <c r="N474" s="227" t="s">
        <v>44</v>
      </c>
      <c r="O474" s="85"/>
      <c r="P474" s="228">
        <f>O474*H474</f>
        <v>0</v>
      </c>
      <c r="Q474" s="228">
        <v>0</v>
      </c>
      <c r="R474" s="228">
        <f>Q474*H474</f>
        <v>0</v>
      </c>
      <c r="S474" s="228">
        <v>0</v>
      </c>
      <c r="T474" s="229">
        <f>S474*H474</f>
        <v>0</v>
      </c>
      <c r="U474" s="39"/>
      <c r="V474" s="39"/>
      <c r="W474" s="39"/>
      <c r="X474" s="39"/>
      <c r="Y474" s="39"/>
      <c r="Z474" s="39"/>
      <c r="AA474" s="39"/>
      <c r="AB474" s="39"/>
      <c r="AC474" s="39"/>
      <c r="AD474" s="39"/>
      <c r="AE474" s="39"/>
      <c r="AR474" s="230" t="s">
        <v>144</v>
      </c>
      <c r="AT474" s="230" t="s">
        <v>139</v>
      </c>
      <c r="AU474" s="230" t="s">
        <v>83</v>
      </c>
      <c r="AY474" s="18" t="s">
        <v>137</v>
      </c>
      <c r="BE474" s="231">
        <f>IF(N474="základní",J474,0)</f>
        <v>0</v>
      </c>
      <c r="BF474" s="231">
        <f>IF(N474="snížená",J474,0)</f>
        <v>0</v>
      </c>
      <c r="BG474" s="231">
        <f>IF(N474="zákl. přenesená",J474,0)</f>
        <v>0</v>
      </c>
      <c r="BH474" s="231">
        <f>IF(N474="sníž. přenesená",J474,0)</f>
        <v>0</v>
      </c>
      <c r="BI474" s="231">
        <f>IF(N474="nulová",J474,0)</f>
        <v>0</v>
      </c>
      <c r="BJ474" s="18" t="s">
        <v>81</v>
      </c>
      <c r="BK474" s="231">
        <f>ROUND(I474*H474,2)</f>
        <v>0</v>
      </c>
      <c r="BL474" s="18" t="s">
        <v>144</v>
      </c>
      <c r="BM474" s="230" t="s">
        <v>697</v>
      </c>
    </row>
    <row r="475" s="2" customFormat="1">
      <c r="A475" s="39"/>
      <c r="B475" s="40"/>
      <c r="C475" s="41"/>
      <c r="D475" s="232" t="s">
        <v>146</v>
      </c>
      <c r="E475" s="41"/>
      <c r="F475" s="233" t="s">
        <v>687</v>
      </c>
      <c r="G475" s="41"/>
      <c r="H475" s="41"/>
      <c r="I475" s="137"/>
      <c r="J475" s="41"/>
      <c r="K475" s="41"/>
      <c r="L475" s="45"/>
      <c r="M475" s="234"/>
      <c r="N475" s="235"/>
      <c r="O475" s="85"/>
      <c r="P475" s="85"/>
      <c r="Q475" s="85"/>
      <c r="R475" s="85"/>
      <c r="S475" s="85"/>
      <c r="T475" s="86"/>
      <c r="U475" s="39"/>
      <c r="V475" s="39"/>
      <c r="W475" s="39"/>
      <c r="X475" s="39"/>
      <c r="Y475" s="39"/>
      <c r="Z475" s="39"/>
      <c r="AA475" s="39"/>
      <c r="AB475" s="39"/>
      <c r="AC475" s="39"/>
      <c r="AD475" s="39"/>
      <c r="AE475" s="39"/>
      <c r="AT475" s="18" t="s">
        <v>146</v>
      </c>
      <c r="AU475" s="18" t="s">
        <v>83</v>
      </c>
    </row>
    <row r="476" s="13" customFormat="1">
      <c r="A476" s="13"/>
      <c r="B476" s="236"/>
      <c r="C476" s="237"/>
      <c r="D476" s="232" t="s">
        <v>148</v>
      </c>
      <c r="E476" s="238" t="s">
        <v>19</v>
      </c>
      <c r="F476" s="239" t="s">
        <v>698</v>
      </c>
      <c r="G476" s="237"/>
      <c r="H476" s="240">
        <v>116.78</v>
      </c>
      <c r="I476" s="241"/>
      <c r="J476" s="237"/>
      <c r="K476" s="237"/>
      <c r="L476" s="242"/>
      <c r="M476" s="243"/>
      <c r="N476" s="244"/>
      <c r="O476" s="244"/>
      <c r="P476" s="244"/>
      <c r="Q476" s="244"/>
      <c r="R476" s="244"/>
      <c r="S476" s="244"/>
      <c r="T476" s="245"/>
      <c r="U476" s="13"/>
      <c r="V476" s="13"/>
      <c r="W476" s="13"/>
      <c r="X476" s="13"/>
      <c r="Y476" s="13"/>
      <c r="Z476" s="13"/>
      <c r="AA476" s="13"/>
      <c r="AB476" s="13"/>
      <c r="AC476" s="13"/>
      <c r="AD476" s="13"/>
      <c r="AE476" s="13"/>
      <c r="AT476" s="246" t="s">
        <v>148</v>
      </c>
      <c r="AU476" s="246" t="s">
        <v>83</v>
      </c>
      <c r="AV476" s="13" t="s">
        <v>83</v>
      </c>
      <c r="AW476" s="13" t="s">
        <v>35</v>
      </c>
      <c r="AX476" s="13" t="s">
        <v>73</v>
      </c>
      <c r="AY476" s="246" t="s">
        <v>137</v>
      </c>
    </row>
    <row r="477" s="13" customFormat="1">
      <c r="A477" s="13"/>
      <c r="B477" s="236"/>
      <c r="C477" s="237"/>
      <c r="D477" s="232" t="s">
        <v>148</v>
      </c>
      <c r="E477" s="238" t="s">
        <v>19</v>
      </c>
      <c r="F477" s="239" t="s">
        <v>699</v>
      </c>
      <c r="G477" s="237"/>
      <c r="H477" s="240">
        <v>2.1850000000000001</v>
      </c>
      <c r="I477" s="241"/>
      <c r="J477" s="237"/>
      <c r="K477" s="237"/>
      <c r="L477" s="242"/>
      <c r="M477" s="243"/>
      <c r="N477" s="244"/>
      <c r="O477" s="244"/>
      <c r="P477" s="244"/>
      <c r="Q477" s="244"/>
      <c r="R477" s="244"/>
      <c r="S477" s="244"/>
      <c r="T477" s="245"/>
      <c r="U477" s="13"/>
      <c r="V477" s="13"/>
      <c r="W477" s="13"/>
      <c r="X477" s="13"/>
      <c r="Y477" s="13"/>
      <c r="Z477" s="13"/>
      <c r="AA477" s="13"/>
      <c r="AB477" s="13"/>
      <c r="AC477" s="13"/>
      <c r="AD477" s="13"/>
      <c r="AE477" s="13"/>
      <c r="AT477" s="246" t="s">
        <v>148</v>
      </c>
      <c r="AU477" s="246" t="s">
        <v>83</v>
      </c>
      <c r="AV477" s="13" t="s">
        <v>83</v>
      </c>
      <c r="AW477" s="13" t="s">
        <v>35</v>
      </c>
      <c r="AX477" s="13" t="s">
        <v>73</v>
      </c>
      <c r="AY477" s="246" t="s">
        <v>137</v>
      </c>
    </row>
    <row r="478" s="13" customFormat="1">
      <c r="A478" s="13"/>
      <c r="B478" s="236"/>
      <c r="C478" s="237"/>
      <c r="D478" s="232" t="s">
        <v>148</v>
      </c>
      <c r="E478" s="238" t="s">
        <v>19</v>
      </c>
      <c r="F478" s="239" t="s">
        <v>700</v>
      </c>
      <c r="G478" s="237"/>
      <c r="H478" s="240">
        <v>0.73499999999999999</v>
      </c>
      <c r="I478" s="241"/>
      <c r="J478" s="237"/>
      <c r="K478" s="237"/>
      <c r="L478" s="242"/>
      <c r="M478" s="243"/>
      <c r="N478" s="244"/>
      <c r="O478" s="244"/>
      <c r="P478" s="244"/>
      <c r="Q478" s="244"/>
      <c r="R478" s="244"/>
      <c r="S478" s="244"/>
      <c r="T478" s="245"/>
      <c r="U478" s="13"/>
      <c r="V478" s="13"/>
      <c r="W478" s="13"/>
      <c r="X478" s="13"/>
      <c r="Y478" s="13"/>
      <c r="Z478" s="13"/>
      <c r="AA478" s="13"/>
      <c r="AB478" s="13"/>
      <c r="AC478" s="13"/>
      <c r="AD478" s="13"/>
      <c r="AE478" s="13"/>
      <c r="AT478" s="246" t="s">
        <v>148</v>
      </c>
      <c r="AU478" s="246" t="s">
        <v>83</v>
      </c>
      <c r="AV478" s="13" t="s">
        <v>83</v>
      </c>
      <c r="AW478" s="13" t="s">
        <v>35</v>
      </c>
      <c r="AX478" s="13" t="s">
        <v>73</v>
      </c>
      <c r="AY478" s="246" t="s">
        <v>137</v>
      </c>
    </row>
    <row r="479" s="13" customFormat="1">
      <c r="A479" s="13"/>
      <c r="B479" s="236"/>
      <c r="C479" s="237"/>
      <c r="D479" s="232" t="s">
        <v>148</v>
      </c>
      <c r="E479" s="238" t="s">
        <v>19</v>
      </c>
      <c r="F479" s="239" t="s">
        <v>701</v>
      </c>
      <c r="G479" s="237"/>
      <c r="H479" s="240">
        <v>0.41199999999999998</v>
      </c>
      <c r="I479" s="241"/>
      <c r="J479" s="237"/>
      <c r="K479" s="237"/>
      <c r="L479" s="242"/>
      <c r="M479" s="243"/>
      <c r="N479" s="244"/>
      <c r="O479" s="244"/>
      <c r="P479" s="244"/>
      <c r="Q479" s="244"/>
      <c r="R479" s="244"/>
      <c r="S479" s="244"/>
      <c r="T479" s="245"/>
      <c r="U479" s="13"/>
      <c r="V479" s="13"/>
      <c r="W479" s="13"/>
      <c r="X479" s="13"/>
      <c r="Y479" s="13"/>
      <c r="Z479" s="13"/>
      <c r="AA479" s="13"/>
      <c r="AB479" s="13"/>
      <c r="AC479" s="13"/>
      <c r="AD479" s="13"/>
      <c r="AE479" s="13"/>
      <c r="AT479" s="246" t="s">
        <v>148</v>
      </c>
      <c r="AU479" s="246" t="s">
        <v>83</v>
      </c>
      <c r="AV479" s="13" t="s">
        <v>83</v>
      </c>
      <c r="AW479" s="13" t="s">
        <v>35</v>
      </c>
      <c r="AX479" s="13" t="s">
        <v>73</v>
      </c>
      <c r="AY479" s="246" t="s">
        <v>137</v>
      </c>
    </row>
    <row r="480" s="13" customFormat="1">
      <c r="A480" s="13"/>
      <c r="B480" s="236"/>
      <c r="C480" s="237"/>
      <c r="D480" s="232" t="s">
        <v>148</v>
      </c>
      <c r="E480" s="238" t="s">
        <v>19</v>
      </c>
      <c r="F480" s="239" t="s">
        <v>702</v>
      </c>
      <c r="G480" s="237"/>
      <c r="H480" s="240">
        <v>1.1200000000000001</v>
      </c>
      <c r="I480" s="241"/>
      <c r="J480" s="237"/>
      <c r="K480" s="237"/>
      <c r="L480" s="242"/>
      <c r="M480" s="243"/>
      <c r="N480" s="244"/>
      <c r="O480" s="244"/>
      <c r="P480" s="244"/>
      <c r="Q480" s="244"/>
      <c r="R480" s="244"/>
      <c r="S480" s="244"/>
      <c r="T480" s="245"/>
      <c r="U480" s="13"/>
      <c r="V480" s="13"/>
      <c r="W480" s="13"/>
      <c r="X480" s="13"/>
      <c r="Y480" s="13"/>
      <c r="Z480" s="13"/>
      <c r="AA480" s="13"/>
      <c r="AB480" s="13"/>
      <c r="AC480" s="13"/>
      <c r="AD480" s="13"/>
      <c r="AE480" s="13"/>
      <c r="AT480" s="246" t="s">
        <v>148</v>
      </c>
      <c r="AU480" s="246" t="s">
        <v>83</v>
      </c>
      <c r="AV480" s="13" t="s">
        <v>83</v>
      </c>
      <c r="AW480" s="13" t="s">
        <v>35</v>
      </c>
      <c r="AX480" s="13" t="s">
        <v>73</v>
      </c>
      <c r="AY480" s="246" t="s">
        <v>137</v>
      </c>
    </row>
    <row r="481" s="14" customFormat="1">
      <c r="A481" s="14"/>
      <c r="B481" s="247"/>
      <c r="C481" s="248"/>
      <c r="D481" s="232" t="s">
        <v>148</v>
      </c>
      <c r="E481" s="249" t="s">
        <v>19</v>
      </c>
      <c r="F481" s="250" t="s">
        <v>150</v>
      </c>
      <c r="G481" s="248"/>
      <c r="H481" s="251">
        <v>121.23200000000001</v>
      </c>
      <c r="I481" s="252"/>
      <c r="J481" s="248"/>
      <c r="K481" s="248"/>
      <c r="L481" s="253"/>
      <c r="M481" s="254"/>
      <c r="N481" s="255"/>
      <c r="O481" s="255"/>
      <c r="P481" s="255"/>
      <c r="Q481" s="255"/>
      <c r="R481" s="255"/>
      <c r="S481" s="255"/>
      <c r="T481" s="256"/>
      <c r="U481" s="14"/>
      <c r="V481" s="14"/>
      <c r="W481" s="14"/>
      <c r="X481" s="14"/>
      <c r="Y481" s="14"/>
      <c r="Z481" s="14"/>
      <c r="AA481" s="14"/>
      <c r="AB481" s="14"/>
      <c r="AC481" s="14"/>
      <c r="AD481" s="14"/>
      <c r="AE481" s="14"/>
      <c r="AT481" s="257" t="s">
        <v>148</v>
      </c>
      <c r="AU481" s="257" t="s">
        <v>83</v>
      </c>
      <c r="AV481" s="14" t="s">
        <v>144</v>
      </c>
      <c r="AW481" s="14" t="s">
        <v>35</v>
      </c>
      <c r="AX481" s="14" t="s">
        <v>81</v>
      </c>
      <c r="AY481" s="257" t="s">
        <v>137</v>
      </c>
    </row>
    <row r="482" s="2" customFormat="1" ht="24" customHeight="1">
      <c r="A482" s="39"/>
      <c r="B482" s="40"/>
      <c r="C482" s="219" t="s">
        <v>703</v>
      </c>
      <c r="D482" s="219" t="s">
        <v>139</v>
      </c>
      <c r="E482" s="220" t="s">
        <v>704</v>
      </c>
      <c r="F482" s="221" t="s">
        <v>691</v>
      </c>
      <c r="G482" s="222" t="s">
        <v>278</v>
      </c>
      <c r="H482" s="223">
        <v>2909.5680000000002</v>
      </c>
      <c r="I482" s="224"/>
      <c r="J482" s="225">
        <f>ROUND(I482*H482,2)</f>
        <v>0</v>
      </c>
      <c r="K482" s="221" t="s">
        <v>143</v>
      </c>
      <c r="L482" s="45"/>
      <c r="M482" s="226" t="s">
        <v>19</v>
      </c>
      <c r="N482" s="227" t="s">
        <v>44</v>
      </c>
      <c r="O482" s="85"/>
      <c r="P482" s="228">
        <f>O482*H482</f>
        <v>0</v>
      </c>
      <c r="Q482" s="228">
        <v>0</v>
      </c>
      <c r="R482" s="228">
        <f>Q482*H482</f>
        <v>0</v>
      </c>
      <c r="S482" s="228">
        <v>0</v>
      </c>
      <c r="T482" s="229">
        <f>S482*H482</f>
        <v>0</v>
      </c>
      <c r="U482" s="39"/>
      <c r="V482" s="39"/>
      <c r="W482" s="39"/>
      <c r="X482" s="39"/>
      <c r="Y482" s="39"/>
      <c r="Z482" s="39"/>
      <c r="AA482" s="39"/>
      <c r="AB482" s="39"/>
      <c r="AC482" s="39"/>
      <c r="AD482" s="39"/>
      <c r="AE482" s="39"/>
      <c r="AR482" s="230" t="s">
        <v>144</v>
      </c>
      <c r="AT482" s="230" t="s">
        <v>139</v>
      </c>
      <c r="AU482" s="230" t="s">
        <v>83</v>
      </c>
      <c r="AY482" s="18" t="s">
        <v>137</v>
      </c>
      <c r="BE482" s="231">
        <f>IF(N482="základní",J482,0)</f>
        <v>0</v>
      </c>
      <c r="BF482" s="231">
        <f>IF(N482="snížená",J482,0)</f>
        <v>0</v>
      </c>
      <c r="BG482" s="231">
        <f>IF(N482="zákl. přenesená",J482,0)</f>
        <v>0</v>
      </c>
      <c r="BH482" s="231">
        <f>IF(N482="sníž. přenesená",J482,0)</f>
        <v>0</v>
      </c>
      <c r="BI482" s="231">
        <f>IF(N482="nulová",J482,0)</f>
        <v>0</v>
      </c>
      <c r="BJ482" s="18" t="s">
        <v>81</v>
      </c>
      <c r="BK482" s="231">
        <f>ROUND(I482*H482,2)</f>
        <v>0</v>
      </c>
      <c r="BL482" s="18" t="s">
        <v>144</v>
      </c>
      <c r="BM482" s="230" t="s">
        <v>705</v>
      </c>
    </row>
    <row r="483" s="2" customFormat="1">
      <c r="A483" s="39"/>
      <c r="B483" s="40"/>
      <c r="C483" s="41"/>
      <c r="D483" s="232" t="s">
        <v>146</v>
      </c>
      <c r="E483" s="41"/>
      <c r="F483" s="233" t="s">
        <v>687</v>
      </c>
      <c r="G483" s="41"/>
      <c r="H483" s="41"/>
      <c r="I483" s="137"/>
      <c r="J483" s="41"/>
      <c r="K483" s="41"/>
      <c r="L483" s="45"/>
      <c r="M483" s="234"/>
      <c r="N483" s="235"/>
      <c r="O483" s="85"/>
      <c r="P483" s="85"/>
      <c r="Q483" s="85"/>
      <c r="R483" s="85"/>
      <c r="S483" s="85"/>
      <c r="T483" s="86"/>
      <c r="U483" s="39"/>
      <c r="V483" s="39"/>
      <c r="W483" s="39"/>
      <c r="X483" s="39"/>
      <c r="Y483" s="39"/>
      <c r="Z483" s="39"/>
      <c r="AA483" s="39"/>
      <c r="AB483" s="39"/>
      <c r="AC483" s="39"/>
      <c r="AD483" s="39"/>
      <c r="AE483" s="39"/>
      <c r="AT483" s="18" t="s">
        <v>146</v>
      </c>
      <c r="AU483" s="18" t="s">
        <v>83</v>
      </c>
    </row>
    <row r="484" s="13" customFormat="1">
      <c r="A484" s="13"/>
      <c r="B484" s="236"/>
      <c r="C484" s="237"/>
      <c r="D484" s="232" t="s">
        <v>148</v>
      </c>
      <c r="E484" s="238" t="s">
        <v>19</v>
      </c>
      <c r="F484" s="239" t="s">
        <v>706</v>
      </c>
      <c r="G484" s="237"/>
      <c r="H484" s="240">
        <v>2909.5680000000002</v>
      </c>
      <c r="I484" s="241"/>
      <c r="J484" s="237"/>
      <c r="K484" s="237"/>
      <c r="L484" s="242"/>
      <c r="M484" s="243"/>
      <c r="N484" s="244"/>
      <c r="O484" s="244"/>
      <c r="P484" s="244"/>
      <c r="Q484" s="244"/>
      <c r="R484" s="244"/>
      <c r="S484" s="244"/>
      <c r="T484" s="245"/>
      <c r="U484" s="13"/>
      <c r="V484" s="13"/>
      <c r="W484" s="13"/>
      <c r="X484" s="13"/>
      <c r="Y484" s="13"/>
      <c r="Z484" s="13"/>
      <c r="AA484" s="13"/>
      <c r="AB484" s="13"/>
      <c r="AC484" s="13"/>
      <c r="AD484" s="13"/>
      <c r="AE484" s="13"/>
      <c r="AT484" s="246" t="s">
        <v>148</v>
      </c>
      <c r="AU484" s="246" t="s">
        <v>83</v>
      </c>
      <c r="AV484" s="13" t="s">
        <v>83</v>
      </c>
      <c r="AW484" s="13" t="s">
        <v>35</v>
      </c>
      <c r="AX484" s="13" t="s">
        <v>73</v>
      </c>
      <c r="AY484" s="246" t="s">
        <v>137</v>
      </c>
    </row>
    <row r="485" s="14" customFormat="1">
      <c r="A485" s="14"/>
      <c r="B485" s="247"/>
      <c r="C485" s="248"/>
      <c r="D485" s="232" t="s">
        <v>148</v>
      </c>
      <c r="E485" s="249" t="s">
        <v>19</v>
      </c>
      <c r="F485" s="250" t="s">
        <v>150</v>
      </c>
      <c r="G485" s="248"/>
      <c r="H485" s="251">
        <v>2909.5680000000002</v>
      </c>
      <c r="I485" s="252"/>
      <c r="J485" s="248"/>
      <c r="K485" s="248"/>
      <c r="L485" s="253"/>
      <c r="M485" s="254"/>
      <c r="N485" s="255"/>
      <c r="O485" s="255"/>
      <c r="P485" s="255"/>
      <c r="Q485" s="255"/>
      <c r="R485" s="255"/>
      <c r="S485" s="255"/>
      <c r="T485" s="256"/>
      <c r="U485" s="14"/>
      <c r="V485" s="14"/>
      <c r="W485" s="14"/>
      <c r="X485" s="14"/>
      <c r="Y485" s="14"/>
      <c r="Z485" s="14"/>
      <c r="AA485" s="14"/>
      <c r="AB485" s="14"/>
      <c r="AC485" s="14"/>
      <c r="AD485" s="14"/>
      <c r="AE485" s="14"/>
      <c r="AT485" s="257" t="s">
        <v>148</v>
      </c>
      <c r="AU485" s="257" t="s">
        <v>83</v>
      </c>
      <c r="AV485" s="14" t="s">
        <v>144</v>
      </c>
      <c r="AW485" s="14" t="s">
        <v>35</v>
      </c>
      <c r="AX485" s="14" t="s">
        <v>81</v>
      </c>
      <c r="AY485" s="257" t="s">
        <v>137</v>
      </c>
    </row>
    <row r="486" s="2" customFormat="1" ht="24" customHeight="1">
      <c r="A486" s="39"/>
      <c r="B486" s="40"/>
      <c r="C486" s="219" t="s">
        <v>707</v>
      </c>
      <c r="D486" s="219" t="s">
        <v>139</v>
      </c>
      <c r="E486" s="220" t="s">
        <v>708</v>
      </c>
      <c r="F486" s="221" t="s">
        <v>709</v>
      </c>
      <c r="G486" s="222" t="s">
        <v>278</v>
      </c>
      <c r="H486" s="223">
        <v>970.851</v>
      </c>
      <c r="I486" s="224"/>
      <c r="J486" s="225">
        <f>ROUND(I486*H486,2)</f>
        <v>0</v>
      </c>
      <c r="K486" s="221" t="s">
        <v>143</v>
      </c>
      <c r="L486" s="45"/>
      <c r="M486" s="226" t="s">
        <v>19</v>
      </c>
      <c r="N486" s="227" t="s">
        <v>44</v>
      </c>
      <c r="O486" s="85"/>
      <c r="P486" s="228">
        <f>O486*H486</f>
        <v>0</v>
      </c>
      <c r="Q486" s="228">
        <v>0</v>
      </c>
      <c r="R486" s="228">
        <f>Q486*H486</f>
        <v>0</v>
      </c>
      <c r="S486" s="228">
        <v>0</v>
      </c>
      <c r="T486" s="229">
        <f>S486*H486</f>
        <v>0</v>
      </c>
      <c r="U486" s="39"/>
      <c r="V486" s="39"/>
      <c r="W486" s="39"/>
      <c r="X486" s="39"/>
      <c r="Y486" s="39"/>
      <c r="Z486" s="39"/>
      <c r="AA486" s="39"/>
      <c r="AB486" s="39"/>
      <c r="AC486" s="39"/>
      <c r="AD486" s="39"/>
      <c r="AE486" s="39"/>
      <c r="AR486" s="230" t="s">
        <v>144</v>
      </c>
      <c r="AT486" s="230" t="s">
        <v>139</v>
      </c>
      <c r="AU486" s="230" t="s">
        <v>83</v>
      </c>
      <c r="AY486" s="18" t="s">
        <v>137</v>
      </c>
      <c r="BE486" s="231">
        <f>IF(N486="základní",J486,0)</f>
        <v>0</v>
      </c>
      <c r="BF486" s="231">
        <f>IF(N486="snížená",J486,0)</f>
        <v>0</v>
      </c>
      <c r="BG486" s="231">
        <f>IF(N486="zákl. přenesená",J486,0)</f>
        <v>0</v>
      </c>
      <c r="BH486" s="231">
        <f>IF(N486="sníž. přenesená",J486,0)</f>
        <v>0</v>
      </c>
      <c r="BI486" s="231">
        <f>IF(N486="nulová",J486,0)</f>
        <v>0</v>
      </c>
      <c r="BJ486" s="18" t="s">
        <v>81</v>
      </c>
      <c r="BK486" s="231">
        <f>ROUND(I486*H486,2)</f>
        <v>0</v>
      </c>
      <c r="BL486" s="18" t="s">
        <v>144</v>
      </c>
      <c r="BM486" s="230" t="s">
        <v>710</v>
      </c>
    </row>
    <row r="487" s="2" customFormat="1">
      <c r="A487" s="39"/>
      <c r="B487" s="40"/>
      <c r="C487" s="41"/>
      <c r="D487" s="232" t="s">
        <v>146</v>
      </c>
      <c r="E487" s="41"/>
      <c r="F487" s="233" t="s">
        <v>711</v>
      </c>
      <c r="G487" s="41"/>
      <c r="H487" s="41"/>
      <c r="I487" s="137"/>
      <c r="J487" s="41"/>
      <c r="K487" s="41"/>
      <c r="L487" s="45"/>
      <c r="M487" s="234"/>
      <c r="N487" s="235"/>
      <c r="O487" s="85"/>
      <c r="P487" s="85"/>
      <c r="Q487" s="85"/>
      <c r="R487" s="85"/>
      <c r="S487" s="85"/>
      <c r="T487" s="86"/>
      <c r="U487" s="39"/>
      <c r="V487" s="39"/>
      <c r="W487" s="39"/>
      <c r="X487" s="39"/>
      <c r="Y487" s="39"/>
      <c r="Z487" s="39"/>
      <c r="AA487" s="39"/>
      <c r="AB487" s="39"/>
      <c r="AC487" s="39"/>
      <c r="AD487" s="39"/>
      <c r="AE487" s="39"/>
      <c r="AT487" s="18" t="s">
        <v>146</v>
      </c>
      <c r="AU487" s="18" t="s">
        <v>83</v>
      </c>
    </row>
    <row r="488" s="13" customFormat="1">
      <c r="A488" s="13"/>
      <c r="B488" s="236"/>
      <c r="C488" s="237"/>
      <c r="D488" s="232" t="s">
        <v>148</v>
      </c>
      <c r="E488" s="238" t="s">
        <v>19</v>
      </c>
      <c r="F488" s="239" t="s">
        <v>712</v>
      </c>
      <c r="G488" s="237"/>
      <c r="H488" s="240">
        <v>551.53499999999997</v>
      </c>
      <c r="I488" s="241"/>
      <c r="J488" s="237"/>
      <c r="K488" s="237"/>
      <c r="L488" s="242"/>
      <c r="M488" s="243"/>
      <c r="N488" s="244"/>
      <c r="O488" s="244"/>
      <c r="P488" s="244"/>
      <c r="Q488" s="244"/>
      <c r="R488" s="244"/>
      <c r="S488" s="244"/>
      <c r="T488" s="245"/>
      <c r="U488" s="13"/>
      <c r="V488" s="13"/>
      <c r="W488" s="13"/>
      <c r="X488" s="13"/>
      <c r="Y488" s="13"/>
      <c r="Z488" s="13"/>
      <c r="AA488" s="13"/>
      <c r="AB488" s="13"/>
      <c r="AC488" s="13"/>
      <c r="AD488" s="13"/>
      <c r="AE488" s="13"/>
      <c r="AT488" s="246" t="s">
        <v>148</v>
      </c>
      <c r="AU488" s="246" t="s">
        <v>83</v>
      </c>
      <c r="AV488" s="13" t="s">
        <v>83</v>
      </c>
      <c r="AW488" s="13" t="s">
        <v>35</v>
      </c>
      <c r="AX488" s="13" t="s">
        <v>73</v>
      </c>
      <c r="AY488" s="246" t="s">
        <v>137</v>
      </c>
    </row>
    <row r="489" s="13" customFormat="1">
      <c r="A489" s="13"/>
      <c r="B489" s="236"/>
      <c r="C489" s="237"/>
      <c r="D489" s="232" t="s">
        <v>148</v>
      </c>
      <c r="E489" s="238" t="s">
        <v>19</v>
      </c>
      <c r="F489" s="239" t="s">
        <v>713</v>
      </c>
      <c r="G489" s="237"/>
      <c r="H489" s="240">
        <v>419.31599999999997</v>
      </c>
      <c r="I489" s="241"/>
      <c r="J489" s="237"/>
      <c r="K489" s="237"/>
      <c r="L489" s="242"/>
      <c r="M489" s="243"/>
      <c r="N489" s="244"/>
      <c r="O489" s="244"/>
      <c r="P489" s="244"/>
      <c r="Q489" s="244"/>
      <c r="R489" s="244"/>
      <c r="S489" s="244"/>
      <c r="T489" s="245"/>
      <c r="U489" s="13"/>
      <c r="V489" s="13"/>
      <c r="W489" s="13"/>
      <c r="X489" s="13"/>
      <c r="Y489" s="13"/>
      <c r="Z489" s="13"/>
      <c r="AA489" s="13"/>
      <c r="AB489" s="13"/>
      <c r="AC489" s="13"/>
      <c r="AD489" s="13"/>
      <c r="AE489" s="13"/>
      <c r="AT489" s="246" t="s">
        <v>148</v>
      </c>
      <c r="AU489" s="246" t="s">
        <v>83</v>
      </c>
      <c r="AV489" s="13" t="s">
        <v>83</v>
      </c>
      <c r="AW489" s="13" t="s">
        <v>35</v>
      </c>
      <c r="AX489" s="13" t="s">
        <v>73</v>
      </c>
      <c r="AY489" s="246" t="s">
        <v>137</v>
      </c>
    </row>
    <row r="490" s="14" customFormat="1">
      <c r="A490" s="14"/>
      <c r="B490" s="247"/>
      <c r="C490" s="248"/>
      <c r="D490" s="232" t="s">
        <v>148</v>
      </c>
      <c r="E490" s="249" t="s">
        <v>19</v>
      </c>
      <c r="F490" s="250" t="s">
        <v>150</v>
      </c>
      <c r="G490" s="248"/>
      <c r="H490" s="251">
        <v>970.85099999999989</v>
      </c>
      <c r="I490" s="252"/>
      <c r="J490" s="248"/>
      <c r="K490" s="248"/>
      <c r="L490" s="253"/>
      <c r="M490" s="254"/>
      <c r="N490" s="255"/>
      <c r="O490" s="255"/>
      <c r="P490" s="255"/>
      <c r="Q490" s="255"/>
      <c r="R490" s="255"/>
      <c r="S490" s="255"/>
      <c r="T490" s="256"/>
      <c r="U490" s="14"/>
      <c r="V490" s="14"/>
      <c r="W490" s="14"/>
      <c r="X490" s="14"/>
      <c r="Y490" s="14"/>
      <c r="Z490" s="14"/>
      <c r="AA490" s="14"/>
      <c r="AB490" s="14"/>
      <c r="AC490" s="14"/>
      <c r="AD490" s="14"/>
      <c r="AE490" s="14"/>
      <c r="AT490" s="257" t="s">
        <v>148</v>
      </c>
      <c r="AU490" s="257" t="s">
        <v>83</v>
      </c>
      <c r="AV490" s="14" t="s">
        <v>144</v>
      </c>
      <c r="AW490" s="14" t="s">
        <v>35</v>
      </c>
      <c r="AX490" s="14" t="s">
        <v>81</v>
      </c>
      <c r="AY490" s="257" t="s">
        <v>137</v>
      </c>
    </row>
    <row r="491" s="2" customFormat="1" ht="24" customHeight="1">
      <c r="A491" s="39"/>
      <c r="B491" s="40"/>
      <c r="C491" s="219" t="s">
        <v>714</v>
      </c>
      <c r="D491" s="219" t="s">
        <v>139</v>
      </c>
      <c r="E491" s="220" t="s">
        <v>715</v>
      </c>
      <c r="F491" s="221" t="s">
        <v>716</v>
      </c>
      <c r="G491" s="222" t="s">
        <v>278</v>
      </c>
      <c r="H491" s="223">
        <v>23300.423999999999</v>
      </c>
      <c r="I491" s="224"/>
      <c r="J491" s="225">
        <f>ROUND(I491*H491,2)</f>
        <v>0</v>
      </c>
      <c r="K491" s="221" t="s">
        <v>143</v>
      </c>
      <c r="L491" s="45"/>
      <c r="M491" s="226" t="s">
        <v>19</v>
      </c>
      <c r="N491" s="227" t="s">
        <v>44</v>
      </c>
      <c r="O491" s="85"/>
      <c r="P491" s="228">
        <f>O491*H491</f>
        <v>0</v>
      </c>
      <c r="Q491" s="228">
        <v>0</v>
      </c>
      <c r="R491" s="228">
        <f>Q491*H491</f>
        <v>0</v>
      </c>
      <c r="S491" s="228">
        <v>0</v>
      </c>
      <c r="T491" s="229">
        <f>S491*H491</f>
        <v>0</v>
      </c>
      <c r="U491" s="39"/>
      <c r="V491" s="39"/>
      <c r="W491" s="39"/>
      <c r="X491" s="39"/>
      <c r="Y491" s="39"/>
      <c r="Z491" s="39"/>
      <c r="AA491" s="39"/>
      <c r="AB491" s="39"/>
      <c r="AC491" s="39"/>
      <c r="AD491" s="39"/>
      <c r="AE491" s="39"/>
      <c r="AR491" s="230" t="s">
        <v>144</v>
      </c>
      <c r="AT491" s="230" t="s">
        <v>139</v>
      </c>
      <c r="AU491" s="230" t="s">
        <v>83</v>
      </c>
      <c r="AY491" s="18" t="s">
        <v>137</v>
      </c>
      <c r="BE491" s="231">
        <f>IF(N491="základní",J491,0)</f>
        <v>0</v>
      </c>
      <c r="BF491" s="231">
        <f>IF(N491="snížená",J491,0)</f>
        <v>0</v>
      </c>
      <c r="BG491" s="231">
        <f>IF(N491="zákl. přenesená",J491,0)</f>
        <v>0</v>
      </c>
      <c r="BH491" s="231">
        <f>IF(N491="sníž. přenesená",J491,0)</f>
        <v>0</v>
      </c>
      <c r="BI491" s="231">
        <f>IF(N491="nulová",J491,0)</f>
        <v>0</v>
      </c>
      <c r="BJ491" s="18" t="s">
        <v>81</v>
      </c>
      <c r="BK491" s="231">
        <f>ROUND(I491*H491,2)</f>
        <v>0</v>
      </c>
      <c r="BL491" s="18" t="s">
        <v>144</v>
      </c>
      <c r="BM491" s="230" t="s">
        <v>717</v>
      </c>
    </row>
    <row r="492" s="2" customFormat="1">
      <c r="A492" s="39"/>
      <c r="B492" s="40"/>
      <c r="C492" s="41"/>
      <c r="D492" s="232" t="s">
        <v>146</v>
      </c>
      <c r="E492" s="41"/>
      <c r="F492" s="233" t="s">
        <v>711</v>
      </c>
      <c r="G492" s="41"/>
      <c r="H492" s="41"/>
      <c r="I492" s="137"/>
      <c r="J492" s="41"/>
      <c r="K492" s="41"/>
      <c r="L492" s="45"/>
      <c r="M492" s="234"/>
      <c r="N492" s="235"/>
      <c r="O492" s="85"/>
      <c r="P492" s="85"/>
      <c r="Q492" s="85"/>
      <c r="R492" s="85"/>
      <c r="S492" s="85"/>
      <c r="T492" s="86"/>
      <c r="U492" s="39"/>
      <c r="V492" s="39"/>
      <c r="W492" s="39"/>
      <c r="X492" s="39"/>
      <c r="Y492" s="39"/>
      <c r="Z492" s="39"/>
      <c r="AA492" s="39"/>
      <c r="AB492" s="39"/>
      <c r="AC492" s="39"/>
      <c r="AD492" s="39"/>
      <c r="AE492" s="39"/>
      <c r="AT492" s="18" t="s">
        <v>146</v>
      </c>
      <c r="AU492" s="18" t="s">
        <v>83</v>
      </c>
    </row>
    <row r="493" s="13" customFormat="1">
      <c r="A493" s="13"/>
      <c r="B493" s="236"/>
      <c r="C493" s="237"/>
      <c r="D493" s="232" t="s">
        <v>148</v>
      </c>
      <c r="E493" s="238" t="s">
        <v>19</v>
      </c>
      <c r="F493" s="239" t="s">
        <v>718</v>
      </c>
      <c r="G493" s="237"/>
      <c r="H493" s="240">
        <v>23300.423999999999</v>
      </c>
      <c r="I493" s="241"/>
      <c r="J493" s="237"/>
      <c r="K493" s="237"/>
      <c r="L493" s="242"/>
      <c r="M493" s="243"/>
      <c r="N493" s="244"/>
      <c r="O493" s="244"/>
      <c r="P493" s="244"/>
      <c r="Q493" s="244"/>
      <c r="R493" s="244"/>
      <c r="S493" s="244"/>
      <c r="T493" s="245"/>
      <c r="U493" s="13"/>
      <c r="V493" s="13"/>
      <c r="W493" s="13"/>
      <c r="X493" s="13"/>
      <c r="Y493" s="13"/>
      <c r="Z493" s="13"/>
      <c r="AA493" s="13"/>
      <c r="AB493" s="13"/>
      <c r="AC493" s="13"/>
      <c r="AD493" s="13"/>
      <c r="AE493" s="13"/>
      <c r="AT493" s="246" t="s">
        <v>148</v>
      </c>
      <c r="AU493" s="246" t="s">
        <v>83</v>
      </c>
      <c r="AV493" s="13" t="s">
        <v>83</v>
      </c>
      <c r="AW493" s="13" t="s">
        <v>35</v>
      </c>
      <c r="AX493" s="13" t="s">
        <v>73</v>
      </c>
      <c r="AY493" s="246" t="s">
        <v>137</v>
      </c>
    </row>
    <row r="494" s="14" customFormat="1">
      <c r="A494" s="14"/>
      <c r="B494" s="247"/>
      <c r="C494" s="248"/>
      <c r="D494" s="232" t="s">
        <v>148</v>
      </c>
      <c r="E494" s="249" t="s">
        <v>19</v>
      </c>
      <c r="F494" s="250" t="s">
        <v>150</v>
      </c>
      <c r="G494" s="248"/>
      <c r="H494" s="251">
        <v>23300.423999999999</v>
      </c>
      <c r="I494" s="252"/>
      <c r="J494" s="248"/>
      <c r="K494" s="248"/>
      <c r="L494" s="253"/>
      <c r="M494" s="254"/>
      <c r="N494" s="255"/>
      <c r="O494" s="255"/>
      <c r="P494" s="255"/>
      <c r="Q494" s="255"/>
      <c r="R494" s="255"/>
      <c r="S494" s="255"/>
      <c r="T494" s="256"/>
      <c r="U494" s="14"/>
      <c r="V494" s="14"/>
      <c r="W494" s="14"/>
      <c r="X494" s="14"/>
      <c r="Y494" s="14"/>
      <c r="Z494" s="14"/>
      <c r="AA494" s="14"/>
      <c r="AB494" s="14"/>
      <c r="AC494" s="14"/>
      <c r="AD494" s="14"/>
      <c r="AE494" s="14"/>
      <c r="AT494" s="257" t="s">
        <v>148</v>
      </c>
      <c r="AU494" s="257" t="s">
        <v>83</v>
      </c>
      <c r="AV494" s="14" t="s">
        <v>144</v>
      </c>
      <c r="AW494" s="14" t="s">
        <v>35</v>
      </c>
      <c r="AX494" s="14" t="s">
        <v>81</v>
      </c>
      <c r="AY494" s="257" t="s">
        <v>137</v>
      </c>
    </row>
    <row r="495" s="2" customFormat="1" ht="24" customHeight="1">
      <c r="A495" s="39"/>
      <c r="B495" s="40"/>
      <c r="C495" s="219" t="s">
        <v>719</v>
      </c>
      <c r="D495" s="219" t="s">
        <v>139</v>
      </c>
      <c r="E495" s="220" t="s">
        <v>720</v>
      </c>
      <c r="F495" s="221" t="s">
        <v>721</v>
      </c>
      <c r="G495" s="222" t="s">
        <v>278</v>
      </c>
      <c r="H495" s="223">
        <v>668.31500000000005</v>
      </c>
      <c r="I495" s="224"/>
      <c r="J495" s="225">
        <f>ROUND(I495*H495,2)</f>
        <v>0</v>
      </c>
      <c r="K495" s="221" t="s">
        <v>143</v>
      </c>
      <c r="L495" s="45"/>
      <c r="M495" s="226" t="s">
        <v>19</v>
      </c>
      <c r="N495" s="227" t="s">
        <v>44</v>
      </c>
      <c r="O495" s="85"/>
      <c r="P495" s="228">
        <f>O495*H495</f>
        <v>0</v>
      </c>
      <c r="Q495" s="228">
        <v>0</v>
      </c>
      <c r="R495" s="228">
        <f>Q495*H495</f>
        <v>0</v>
      </c>
      <c r="S495" s="228">
        <v>0</v>
      </c>
      <c r="T495" s="229">
        <f>S495*H495</f>
        <v>0</v>
      </c>
      <c r="U495" s="39"/>
      <c r="V495" s="39"/>
      <c r="W495" s="39"/>
      <c r="X495" s="39"/>
      <c r="Y495" s="39"/>
      <c r="Z495" s="39"/>
      <c r="AA495" s="39"/>
      <c r="AB495" s="39"/>
      <c r="AC495" s="39"/>
      <c r="AD495" s="39"/>
      <c r="AE495" s="39"/>
      <c r="AR495" s="230" t="s">
        <v>144</v>
      </c>
      <c r="AT495" s="230" t="s">
        <v>139</v>
      </c>
      <c r="AU495" s="230" t="s">
        <v>83</v>
      </c>
      <c r="AY495" s="18" t="s">
        <v>137</v>
      </c>
      <c r="BE495" s="231">
        <f>IF(N495="základní",J495,0)</f>
        <v>0</v>
      </c>
      <c r="BF495" s="231">
        <f>IF(N495="snížená",J495,0)</f>
        <v>0</v>
      </c>
      <c r="BG495" s="231">
        <f>IF(N495="zákl. přenesená",J495,0)</f>
        <v>0</v>
      </c>
      <c r="BH495" s="231">
        <f>IF(N495="sníž. přenesená",J495,0)</f>
        <v>0</v>
      </c>
      <c r="BI495" s="231">
        <f>IF(N495="nulová",J495,0)</f>
        <v>0</v>
      </c>
      <c r="BJ495" s="18" t="s">
        <v>81</v>
      </c>
      <c r="BK495" s="231">
        <f>ROUND(I495*H495,2)</f>
        <v>0</v>
      </c>
      <c r="BL495" s="18" t="s">
        <v>144</v>
      </c>
      <c r="BM495" s="230" t="s">
        <v>722</v>
      </c>
    </row>
    <row r="496" s="2" customFormat="1">
      <c r="A496" s="39"/>
      <c r="B496" s="40"/>
      <c r="C496" s="41"/>
      <c r="D496" s="232" t="s">
        <v>146</v>
      </c>
      <c r="E496" s="41"/>
      <c r="F496" s="233" t="s">
        <v>723</v>
      </c>
      <c r="G496" s="41"/>
      <c r="H496" s="41"/>
      <c r="I496" s="137"/>
      <c r="J496" s="41"/>
      <c r="K496" s="41"/>
      <c r="L496" s="45"/>
      <c r="M496" s="234"/>
      <c r="N496" s="235"/>
      <c r="O496" s="85"/>
      <c r="P496" s="85"/>
      <c r="Q496" s="85"/>
      <c r="R496" s="85"/>
      <c r="S496" s="85"/>
      <c r="T496" s="86"/>
      <c r="U496" s="39"/>
      <c r="V496" s="39"/>
      <c r="W496" s="39"/>
      <c r="X496" s="39"/>
      <c r="Y496" s="39"/>
      <c r="Z496" s="39"/>
      <c r="AA496" s="39"/>
      <c r="AB496" s="39"/>
      <c r="AC496" s="39"/>
      <c r="AD496" s="39"/>
      <c r="AE496" s="39"/>
      <c r="AT496" s="18" t="s">
        <v>146</v>
      </c>
      <c r="AU496" s="18" t="s">
        <v>83</v>
      </c>
    </row>
    <row r="497" s="13" customFormat="1">
      <c r="A497" s="13"/>
      <c r="B497" s="236"/>
      <c r="C497" s="237"/>
      <c r="D497" s="232" t="s">
        <v>148</v>
      </c>
      <c r="E497" s="238" t="s">
        <v>19</v>
      </c>
      <c r="F497" s="239" t="s">
        <v>712</v>
      </c>
      <c r="G497" s="237"/>
      <c r="H497" s="240">
        <v>551.53499999999997</v>
      </c>
      <c r="I497" s="241"/>
      <c r="J497" s="237"/>
      <c r="K497" s="237"/>
      <c r="L497" s="242"/>
      <c r="M497" s="243"/>
      <c r="N497" s="244"/>
      <c r="O497" s="244"/>
      <c r="P497" s="244"/>
      <c r="Q497" s="244"/>
      <c r="R497" s="244"/>
      <c r="S497" s="244"/>
      <c r="T497" s="245"/>
      <c r="U497" s="13"/>
      <c r="V497" s="13"/>
      <c r="W497" s="13"/>
      <c r="X497" s="13"/>
      <c r="Y497" s="13"/>
      <c r="Z497" s="13"/>
      <c r="AA497" s="13"/>
      <c r="AB497" s="13"/>
      <c r="AC497" s="13"/>
      <c r="AD497" s="13"/>
      <c r="AE497" s="13"/>
      <c r="AT497" s="246" t="s">
        <v>148</v>
      </c>
      <c r="AU497" s="246" t="s">
        <v>83</v>
      </c>
      <c r="AV497" s="13" t="s">
        <v>83</v>
      </c>
      <c r="AW497" s="13" t="s">
        <v>35</v>
      </c>
      <c r="AX497" s="13" t="s">
        <v>73</v>
      </c>
      <c r="AY497" s="246" t="s">
        <v>137</v>
      </c>
    </row>
    <row r="498" s="13" customFormat="1">
      <c r="A498" s="13"/>
      <c r="B498" s="236"/>
      <c r="C498" s="237"/>
      <c r="D498" s="232" t="s">
        <v>148</v>
      </c>
      <c r="E498" s="238" t="s">
        <v>19</v>
      </c>
      <c r="F498" s="239" t="s">
        <v>698</v>
      </c>
      <c r="G498" s="237"/>
      <c r="H498" s="240">
        <v>116.78</v>
      </c>
      <c r="I498" s="241"/>
      <c r="J498" s="237"/>
      <c r="K498" s="237"/>
      <c r="L498" s="242"/>
      <c r="M498" s="243"/>
      <c r="N498" s="244"/>
      <c r="O498" s="244"/>
      <c r="P498" s="244"/>
      <c r="Q498" s="244"/>
      <c r="R498" s="244"/>
      <c r="S498" s="244"/>
      <c r="T498" s="245"/>
      <c r="U498" s="13"/>
      <c r="V498" s="13"/>
      <c r="W498" s="13"/>
      <c r="X498" s="13"/>
      <c r="Y498" s="13"/>
      <c r="Z498" s="13"/>
      <c r="AA498" s="13"/>
      <c r="AB498" s="13"/>
      <c r="AC498" s="13"/>
      <c r="AD498" s="13"/>
      <c r="AE498" s="13"/>
      <c r="AT498" s="246" t="s">
        <v>148</v>
      </c>
      <c r="AU498" s="246" t="s">
        <v>83</v>
      </c>
      <c r="AV498" s="13" t="s">
        <v>83</v>
      </c>
      <c r="AW498" s="13" t="s">
        <v>35</v>
      </c>
      <c r="AX498" s="13" t="s">
        <v>73</v>
      </c>
      <c r="AY498" s="246" t="s">
        <v>137</v>
      </c>
    </row>
    <row r="499" s="14" customFormat="1">
      <c r="A499" s="14"/>
      <c r="B499" s="247"/>
      <c r="C499" s="248"/>
      <c r="D499" s="232" t="s">
        <v>148</v>
      </c>
      <c r="E499" s="249" t="s">
        <v>19</v>
      </c>
      <c r="F499" s="250" t="s">
        <v>150</v>
      </c>
      <c r="G499" s="248"/>
      <c r="H499" s="251">
        <v>668.31499999999994</v>
      </c>
      <c r="I499" s="252"/>
      <c r="J499" s="248"/>
      <c r="K499" s="248"/>
      <c r="L499" s="253"/>
      <c r="M499" s="254"/>
      <c r="N499" s="255"/>
      <c r="O499" s="255"/>
      <c r="P499" s="255"/>
      <c r="Q499" s="255"/>
      <c r="R499" s="255"/>
      <c r="S499" s="255"/>
      <c r="T499" s="256"/>
      <c r="U499" s="14"/>
      <c r="V499" s="14"/>
      <c r="W499" s="14"/>
      <c r="X499" s="14"/>
      <c r="Y499" s="14"/>
      <c r="Z499" s="14"/>
      <c r="AA499" s="14"/>
      <c r="AB499" s="14"/>
      <c r="AC499" s="14"/>
      <c r="AD499" s="14"/>
      <c r="AE499" s="14"/>
      <c r="AT499" s="257" t="s">
        <v>148</v>
      </c>
      <c r="AU499" s="257" t="s">
        <v>83</v>
      </c>
      <c r="AV499" s="14" t="s">
        <v>144</v>
      </c>
      <c r="AW499" s="14" t="s">
        <v>35</v>
      </c>
      <c r="AX499" s="14" t="s">
        <v>81</v>
      </c>
      <c r="AY499" s="257" t="s">
        <v>137</v>
      </c>
    </row>
    <row r="500" s="2" customFormat="1" ht="24" customHeight="1">
      <c r="A500" s="39"/>
      <c r="B500" s="40"/>
      <c r="C500" s="219" t="s">
        <v>724</v>
      </c>
      <c r="D500" s="219" t="s">
        <v>139</v>
      </c>
      <c r="E500" s="220" t="s">
        <v>725</v>
      </c>
      <c r="F500" s="221" t="s">
        <v>726</v>
      </c>
      <c r="G500" s="222" t="s">
        <v>278</v>
      </c>
      <c r="H500" s="223">
        <v>419.31599999999997</v>
      </c>
      <c r="I500" s="224"/>
      <c r="J500" s="225">
        <f>ROUND(I500*H500,2)</f>
        <v>0</v>
      </c>
      <c r="K500" s="221" t="s">
        <v>143</v>
      </c>
      <c r="L500" s="45"/>
      <c r="M500" s="226" t="s">
        <v>19</v>
      </c>
      <c r="N500" s="227" t="s">
        <v>44</v>
      </c>
      <c r="O500" s="85"/>
      <c r="P500" s="228">
        <f>O500*H500</f>
        <v>0</v>
      </c>
      <c r="Q500" s="228">
        <v>0</v>
      </c>
      <c r="R500" s="228">
        <f>Q500*H500</f>
        <v>0</v>
      </c>
      <c r="S500" s="228">
        <v>0</v>
      </c>
      <c r="T500" s="229">
        <f>S500*H500</f>
        <v>0</v>
      </c>
      <c r="U500" s="39"/>
      <c r="V500" s="39"/>
      <c r="W500" s="39"/>
      <c r="X500" s="39"/>
      <c r="Y500" s="39"/>
      <c r="Z500" s="39"/>
      <c r="AA500" s="39"/>
      <c r="AB500" s="39"/>
      <c r="AC500" s="39"/>
      <c r="AD500" s="39"/>
      <c r="AE500" s="39"/>
      <c r="AR500" s="230" t="s">
        <v>144</v>
      </c>
      <c r="AT500" s="230" t="s">
        <v>139</v>
      </c>
      <c r="AU500" s="230" t="s">
        <v>83</v>
      </c>
      <c r="AY500" s="18" t="s">
        <v>137</v>
      </c>
      <c r="BE500" s="231">
        <f>IF(N500="základní",J500,0)</f>
        <v>0</v>
      </c>
      <c r="BF500" s="231">
        <f>IF(N500="snížená",J500,0)</f>
        <v>0</v>
      </c>
      <c r="BG500" s="231">
        <f>IF(N500="zákl. přenesená",J500,0)</f>
        <v>0</v>
      </c>
      <c r="BH500" s="231">
        <f>IF(N500="sníž. přenesená",J500,0)</f>
        <v>0</v>
      </c>
      <c r="BI500" s="231">
        <f>IF(N500="nulová",J500,0)</f>
        <v>0</v>
      </c>
      <c r="BJ500" s="18" t="s">
        <v>81</v>
      </c>
      <c r="BK500" s="231">
        <f>ROUND(I500*H500,2)</f>
        <v>0</v>
      </c>
      <c r="BL500" s="18" t="s">
        <v>144</v>
      </c>
      <c r="BM500" s="230" t="s">
        <v>727</v>
      </c>
    </row>
    <row r="501" s="2" customFormat="1">
      <c r="A501" s="39"/>
      <c r="B501" s="40"/>
      <c r="C501" s="41"/>
      <c r="D501" s="232" t="s">
        <v>146</v>
      </c>
      <c r="E501" s="41"/>
      <c r="F501" s="233" t="s">
        <v>723</v>
      </c>
      <c r="G501" s="41"/>
      <c r="H501" s="41"/>
      <c r="I501" s="137"/>
      <c r="J501" s="41"/>
      <c r="K501" s="41"/>
      <c r="L501" s="45"/>
      <c r="M501" s="234"/>
      <c r="N501" s="235"/>
      <c r="O501" s="85"/>
      <c r="P501" s="85"/>
      <c r="Q501" s="85"/>
      <c r="R501" s="85"/>
      <c r="S501" s="85"/>
      <c r="T501" s="86"/>
      <c r="U501" s="39"/>
      <c r="V501" s="39"/>
      <c r="W501" s="39"/>
      <c r="X501" s="39"/>
      <c r="Y501" s="39"/>
      <c r="Z501" s="39"/>
      <c r="AA501" s="39"/>
      <c r="AB501" s="39"/>
      <c r="AC501" s="39"/>
      <c r="AD501" s="39"/>
      <c r="AE501" s="39"/>
      <c r="AT501" s="18" t="s">
        <v>146</v>
      </c>
      <c r="AU501" s="18" t="s">
        <v>83</v>
      </c>
    </row>
    <row r="502" s="13" customFormat="1">
      <c r="A502" s="13"/>
      <c r="B502" s="236"/>
      <c r="C502" s="237"/>
      <c r="D502" s="232" t="s">
        <v>148</v>
      </c>
      <c r="E502" s="238" t="s">
        <v>19</v>
      </c>
      <c r="F502" s="239" t="s">
        <v>713</v>
      </c>
      <c r="G502" s="237"/>
      <c r="H502" s="240">
        <v>419.31599999999997</v>
      </c>
      <c r="I502" s="241"/>
      <c r="J502" s="237"/>
      <c r="K502" s="237"/>
      <c r="L502" s="242"/>
      <c r="M502" s="243"/>
      <c r="N502" s="244"/>
      <c r="O502" s="244"/>
      <c r="P502" s="244"/>
      <c r="Q502" s="244"/>
      <c r="R502" s="244"/>
      <c r="S502" s="244"/>
      <c r="T502" s="245"/>
      <c r="U502" s="13"/>
      <c r="V502" s="13"/>
      <c r="W502" s="13"/>
      <c r="X502" s="13"/>
      <c r="Y502" s="13"/>
      <c r="Z502" s="13"/>
      <c r="AA502" s="13"/>
      <c r="AB502" s="13"/>
      <c r="AC502" s="13"/>
      <c r="AD502" s="13"/>
      <c r="AE502" s="13"/>
      <c r="AT502" s="246" t="s">
        <v>148</v>
      </c>
      <c r="AU502" s="246" t="s">
        <v>83</v>
      </c>
      <c r="AV502" s="13" t="s">
        <v>83</v>
      </c>
      <c r="AW502" s="13" t="s">
        <v>35</v>
      </c>
      <c r="AX502" s="13" t="s">
        <v>73</v>
      </c>
      <c r="AY502" s="246" t="s">
        <v>137</v>
      </c>
    </row>
    <row r="503" s="14" customFormat="1">
      <c r="A503" s="14"/>
      <c r="B503" s="247"/>
      <c r="C503" s="248"/>
      <c r="D503" s="232" t="s">
        <v>148</v>
      </c>
      <c r="E503" s="249" t="s">
        <v>19</v>
      </c>
      <c r="F503" s="250" t="s">
        <v>150</v>
      </c>
      <c r="G503" s="248"/>
      <c r="H503" s="251">
        <v>419.31599999999997</v>
      </c>
      <c r="I503" s="252"/>
      <c r="J503" s="248"/>
      <c r="K503" s="248"/>
      <c r="L503" s="253"/>
      <c r="M503" s="254"/>
      <c r="N503" s="255"/>
      <c r="O503" s="255"/>
      <c r="P503" s="255"/>
      <c r="Q503" s="255"/>
      <c r="R503" s="255"/>
      <c r="S503" s="255"/>
      <c r="T503" s="256"/>
      <c r="U503" s="14"/>
      <c r="V503" s="14"/>
      <c r="W503" s="14"/>
      <c r="X503" s="14"/>
      <c r="Y503" s="14"/>
      <c r="Z503" s="14"/>
      <c r="AA503" s="14"/>
      <c r="AB503" s="14"/>
      <c r="AC503" s="14"/>
      <c r="AD503" s="14"/>
      <c r="AE503" s="14"/>
      <c r="AT503" s="257" t="s">
        <v>148</v>
      </c>
      <c r="AU503" s="257" t="s">
        <v>83</v>
      </c>
      <c r="AV503" s="14" t="s">
        <v>144</v>
      </c>
      <c r="AW503" s="14" t="s">
        <v>35</v>
      </c>
      <c r="AX503" s="14" t="s">
        <v>81</v>
      </c>
      <c r="AY503" s="257" t="s">
        <v>137</v>
      </c>
    </row>
    <row r="504" s="2" customFormat="1" ht="24" customHeight="1">
      <c r="A504" s="39"/>
      <c r="B504" s="40"/>
      <c r="C504" s="219" t="s">
        <v>728</v>
      </c>
      <c r="D504" s="219" t="s">
        <v>139</v>
      </c>
      <c r="E504" s="220" t="s">
        <v>729</v>
      </c>
      <c r="F504" s="221" t="s">
        <v>288</v>
      </c>
      <c r="G504" s="222" t="s">
        <v>278</v>
      </c>
      <c r="H504" s="223">
        <v>499.31</v>
      </c>
      <c r="I504" s="224"/>
      <c r="J504" s="225">
        <f>ROUND(I504*H504,2)</f>
        <v>0</v>
      </c>
      <c r="K504" s="221" t="s">
        <v>143</v>
      </c>
      <c r="L504" s="45"/>
      <c r="M504" s="226" t="s">
        <v>19</v>
      </c>
      <c r="N504" s="227" t="s">
        <v>44</v>
      </c>
      <c r="O504" s="85"/>
      <c r="P504" s="228">
        <f>O504*H504</f>
        <v>0</v>
      </c>
      <c r="Q504" s="228">
        <v>0</v>
      </c>
      <c r="R504" s="228">
        <f>Q504*H504</f>
        <v>0</v>
      </c>
      <c r="S504" s="228">
        <v>0</v>
      </c>
      <c r="T504" s="229">
        <f>S504*H504</f>
        <v>0</v>
      </c>
      <c r="U504" s="39"/>
      <c r="V504" s="39"/>
      <c r="W504" s="39"/>
      <c r="X504" s="39"/>
      <c r="Y504" s="39"/>
      <c r="Z504" s="39"/>
      <c r="AA504" s="39"/>
      <c r="AB504" s="39"/>
      <c r="AC504" s="39"/>
      <c r="AD504" s="39"/>
      <c r="AE504" s="39"/>
      <c r="AR504" s="230" t="s">
        <v>144</v>
      </c>
      <c r="AT504" s="230" t="s">
        <v>139</v>
      </c>
      <c r="AU504" s="230" t="s">
        <v>83</v>
      </c>
      <c r="AY504" s="18" t="s">
        <v>137</v>
      </c>
      <c r="BE504" s="231">
        <f>IF(N504="základní",J504,0)</f>
        <v>0</v>
      </c>
      <c r="BF504" s="231">
        <f>IF(N504="snížená",J504,0)</f>
        <v>0</v>
      </c>
      <c r="BG504" s="231">
        <f>IF(N504="zákl. přenesená",J504,0)</f>
        <v>0</v>
      </c>
      <c r="BH504" s="231">
        <f>IF(N504="sníž. přenesená",J504,0)</f>
        <v>0</v>
      </c>
      <c r="BI504" s="231">
        <f>IF(N504="nulová",J504,0)</f>
        <v>0</v>
      </c>
      <c r="BJ504" s="18" t="s">
        <v>81</v>
      </c>
      <c r="BK504" s="231">
        <f>ROUND(I504*H504,2)</f>
        <v>0</v>
      </c>
      <c r="BL504" s="18" t="s">
        <v>144</v>
      </c>
      <c r="BM504" s="230" t="s">
        <v>730</v>
      </c>
    </row>
    <row r="505" s="2" customFormat="1">
      <c r="A505" s="39"/>
      <c r="B505" s="40"/>
      <c r="C505" s="41"/>
      <c r="D505" s="232" t="s">
        <v>146</v>
      </c>
      <c r="E505" s="41"/>
      <c r="F505" s="233" t="s">
        <v>723</v>
      </c>
      <c r="G505" s="41"/>
      <c r="H505" s="41"/>
      <c r="I505" s="137"/>
      <c r="J505" s="41"/>
      <c r="K505" s="41"/>
      <c r="L505" s="45"/>
      <c r="M505" s="234"/>
      <c r="N505" s="235"/>
      <c r="O505" s="85"/>
      <c r="P505" s="85"/>
      <c r="Q505" s="85"/>
      <c r="R505" s="85"/>
      <c r="S505" s="85"/>
      <c r="T505" s="86"/>
      <c r="U505" s="39"/>
      <c r="V505" s="39"/>
      <c r="W505" s="39"/>
      <c r="X505" s="39"/>
      <c r="Y505" s="39"/>
      <c r="Z505" s="39"/>
      <c r="AA505" s="39"/>
      <c r="AB505" s="39"/>
      <c r="AC505" s="39"/>
      <c r="AD505" s="39"/>
      <c r="AE505" s="39"/>
      <c r="AT505" s="18" t="s">
        <v>146</v>
      </c>
      <c r="AU505" s="18" t="s">
        <v>83</v>
      </c>
    </row>
    <row r="506" s="13" customFormat="1">
      <c r="A506" s="13"/>
      <c r="B506" s="236"/>
      <c r="C506" s="237"/>
      <c r="D506" s="232" t="s">
        <v>148</v>
      </c>
      <c r="E506" s="238" t="s">
        <v>19</v>
      </c>
      <c r="F506" s="239" t="s">
        <v>688</v>
      </c>
      <c r="G506" s="237"/>
      <c r="H506" s="240">
        <v>499.31</v>
      </c>
      <c r="I506" s="241"/>
      <c r="J506" s="237"/>
      <c r="K506" s="237"/>
      <c r="L506" s="242"/>
      <c r="M506" s="243"/>
      <c r="N506" s="244"/>
      <c r="O506" s="244"/>
      <c r="P506" s="244"/>
      <c r="Q506" s="244"/>
      <c r="R506" s="244"/>
      <c r="S506" s="244"/>
      <c r="T506" s="245"/>
      <c r="U506" s="13"/>
      <c r="V506" s="13"/>
      <c r="W506" s="13"/>
      <c r="X506" s="13"/>
      <c r="Y506" s="13"/>
      <c r="Z506" s="13"/>
      <c r="AA506" s="13"/>
      <c r="AB506" s="13"/>
      <c r="AC506" s="13"/>
      <c r="AD506" s="13"/>
      <c r="AE506" s="13"/>
      <c r="AT506" s="246" t="s">
        <v>148</v>
      </c>
      <c r="AU506" s="246" t="s">
        <v>83</v>
      </c>
      <c r="AV506" s="13" t="s">
        <v>83</v>
      </c>
      <c r="AW506" s="13" t="s">
        <v>35</v>
      </c>
      <c r="AX506" s="13" t="s">
        <v>73</v>
      </c>
      <c r="AY506" s="246" t="s">
        <v>137</v>
      </c>
    </row>
    <row r="507" s="14" customFormat="1">
      <c r="A507" s="14"/>
      <c r="B507" s="247"/>
      <c r="C507" s="248"/>
      <c r="D507" s="232" t="s">
        <v>148</v>
      </c>
      <c r="E507" s="249" t="s">
        <v>19</v>
      </c>
      <c r="F507" s="250" t="s">
        <v>150</v>
      </c>
      <c r="G507" s="248"/>
      <c r="H507" s="251">
        <v>499.31</v>
      </c>
      <c r="I507" s="252"/>
      <c r="J507" s="248"/>
      <c r="K507" s="248"/>
      <c r="L507" s="253"/>
      <c r="M507" s="254"/>
      <c r="N507" s="255"/>
      <c r="O507" s="255"/>
      <c r="P507" s="255"/>
      <c r="Q507" s="255"/>
      <c r="R507" s="255"/>
      <c r="S507" s="255"/>
      <c r="T507" s="256"/>
      <c r="U507" s="14"/>
      <c r="V507" s="14"/>
      <c r="W507" s="14"/>
      <c r="X507" s="14"/>
      <c r="Y507" s="14"/>
      <c r="Z507" s="14"/>
      <c r="AA507" s="14"/>
      <c r="AB507" s="14"/>
      <c r="AC507" s="14"/>
      <c r="AD507" s="14"/>
      <c r="AE507" s="14"/>
      <c r="AT507" s="257" t="s">
        <v>148</v>
      </c>
      <c r="AU507" s="257" t="s">
        <v>83</v>
      </c>
      <c r="AV507" s="14" t="s">
        <v>144</v>
      </c>
      <c r="AW507" s="14" t="s">
        <v>35</v>
      </c>
      <c r="AX507" s="14" t="s">
        <v>81</v>
      </c>
      <c r="AY507" s="257" t="s">
        <v>137</v>
      </c>
    </row>
    <row r="508" s="12" customFormat="1" ht="22.8" customHeight="1">
      <c r="A508" s="12"/>
      <c r="B508" s="203"/>
      <c r="C508" s="204"/>
      <c r="D508" s="205" t="s">
        <v>72</v>
      </c>
      <c r="E508" s="217" t="s">
        <v>731</v>
      </c>
      <c r="F508" s="217" t="s">
        <v>732</v>
      </c>
      <c r="G508" s="204"/>
      <c r="H508" s="204"/>
      <c r="I508" s="207"/>
      <c r="J508" s="218">
        <f>BK508</f>
        <v>0</v>
      </c>
      <c r="K508" s="204"/>
      <c r="L508" s="209"/>
      <c r="M508" s="210"/>
      <c r="N508" s="211"/>
      <c r="O508" s="211"/>
      <c r="P508" s="212">
        <f>SUM(P509:P510)</f>
        <v>0</v>
      </c>
      <c r="Q508" s="211"/>
      <c r="R508" s="212">
        <f>SUM(R509:R510)</f>
        <v>0</v>
      </c>
      <c r="S508" s="211"/>
      <c r="T508" s="213">
        <f>SUM(T509:T510)</f>
        <v>0</v>
      </c>
      <c r="U508" s="12"/>
      <c r="V508" s="12"/>
      <c r="W508" s="12"/>
      <c r="X508" s="12"/>
      <c r="Y508" s="12"/>
      <c r="Z508" s="12"/>
      <c r="AA508" s="12"/>
      <c r="AB508" s="12"/>
      <c r="AC508" s="12"/>
      <c r="AD508" s="12"/>
      <c r="AE508" s="12"/>
      <c r="AR508" s="214" t="s">
        <v>81</v>
      </c>
      <c r="AT508" s="215" t="s">
        <v>72</v>
      </c>
      <c r="AU508" s="215" t="s">
        <v>81</v>
      </c>
      <c r="AY508" s="214" t="s">
        <v>137</v>
      </c>
      <c r="BK508" s="216">
        <f>SUM(BK509:BK510)</f>
        <v>0</v>
      </c>
    </row>
    <row r="509" s="2" customFormat="1" ht="24" customHeight="1">
      <c r="A509" s="39"/>
      <c r="B509" s="40"/>
      <c r="C509" s="219" t="s">
        <v>733</v>
      </c>
      <c r="D509" s="219" t="s">
        <v>139</v>
      </c>
      <c r="E509" s="220" t="s">
        <v>734</v>
      </c>
      <c r="F509" s="221" t="s">
        <v>735</v>
      </c>
      <c r="G509" s="222" t="s">
        <v>278</v>
      </c>
      <c r="H509" s="223">
        <v>2348.0140000000001</v>
      </c>
      <c r="I509" s="224"/>
      <c r="J509" s="225">
        <f>ROUND(I509*H509,2)</f>
        <v>0</v>
      </c>
      <c r="K509" s="221" t="s">
        <v>143</v>
      </c>
      <c r="L509" s="45"/>
      <c r="M509" s="226" t="s">
        <v>19</v>
      </c>
      <c r="N509" s="227" t="s">
        <v>44</v>
      </c>
      <c r="O509" s="85"/>
      <c r="P509" s="228">
        <f>O509*H509</f>
        <v>0</v>
      </c>
      <c r="Q509" s="228">
        <v>0</v>
      </c>
      <c r="R509" s="228">
        <f>Q509*H509</f>
        <v>0</v>
      </c>
      <c r="S509" s="228">
        <v>0</v>
      </c>
      <c r="T509" s="229">
        <f>S509*H509</f>
        <v>0</v>
      </c>
      <c r="U509" s="39"/>
      <c r="V509" s="39"/>
      <c r="W509" s="39"/>
      <c r="X509" s="39"/>
      <c r="Y509" s="39"/>
      <c r="Z509" s="39"/>
      <c r="AA509" s="39"/>
      <c r="AB509" s="39"/>
      <c r="AC509" s="39"/>
      <c r="AD509" s="39"/>
      <c r="AE509" s="39"/>
      <c r="AR509" s="230" t="s">
        <v>144</v>
      </c>
      <c r="AT509" s="230" t="s">
        <v>139</v>
      </c>
      <c r="AU509" s="230" t="s">
        <v>83</v>
      </c>
      <c r="AY509" s="18" t="s">
        <v>137</v>
      </c>
      <c r="BE509" s="231">
        <f>IF(N509="základní",J509,0)</f>
        <v>0</v>
      </c>
      <c r="BF509" s="231">
        <f>IF(N509="snížená",J509,0)</f>
        <v>0</v>
      </c>
      <c r="BG509" s="231">
        <f>IF(N509="zákl. přenesená",J509,0)</f>
        <v>0</v>
      </c>
      <c r="BH509" s="231">
        <f>IF(N509="sníž. přenesená",J509,0)</f>
        <v>0</v>
      </c>
      <c r="BI509" s="231">
        <f>IF(N509="nulová",J509,0)</f>
        <v>0</v>
      </c>
      <c r="BJ509" s="18" t="s">
        <v>81</v>
      </c>
      <c r="BK509" s="231">
        <f>ROUND(I509*H509,2)</f>
        <v>0</v>
      </c>
      <c r="BL509" s="18" t="s">
        <v>144</v>
      </c>
      <c r="BM509" s="230" t="s">
        <v>736</v>
      </c>
    </row>
    <row r="510" s="2" customFormat="1">
      <c r="A510" s="39"/>
      <c r="B510" s="40"/>
      <c r="C510" s="41"/>
      <c r="D510" s="232" t="s">
        <v>146</v>
      </c>
      <c r="E510" s="41"/>
      <c r="F510" s="233" t="s">
        <v>737</v>
      </c>
      <c r="G510" s="41"/>
      <c r="H510" s="41"/>
      <c r="I510" s="137"/>
      <c r="J510" s="41"/>
      <c r="K510" s="41"/>
      <c r="L510" s="45"/>
      <c r="M510" s="234"/>
      <c r="N510" s="235"/>
      <c r="O510" s="85"/>
      <c r="P510" s="85"/>
      <c r="Q510" s="85"/>
      <c r="R510" s="85"/>
      <c r="S510" s="85"/>
      <c r="T510" s="86"/>
      <c r="U510" s="39"/>
      <c r="V510" s="39"/>
      <c r="W510" s="39"/>
      <c r="X510" s="39"/>
      <c r="Y510" s="39"/>
      <c r="Z510" s="39"/>
      <c r="AA510" s="39"/>
      <c r="AB510" s="39"/>
      <c r="AC510" s="39"/>
      <c r="AD510" s="39"/>
      <c r="AE510" s="39"/>
      <c r="AT510" s="18" t="s">
        <v>146</v>
      </c>
      <c r="AU510" s="18" t="s">
        <v>83</v>
      </c>
    </row>
    <row r="511" s="12" customFormat="1" ht="25.92" customHeight="1">
      <c r="A511" s="12"/>
      <c r="B511" s="203"/>
      <c r="C511" s="204"/>
      <c r="D511" s="205" t="s">
        <v>72</v>
      </c>
      <c r="E511" s="206" t="s">
        <v>275</v>
      </c>
      <c r="F511" s="206" t="s">
        <v>738</v>
      </c>
      <c r="G511" s="204"/>
      <c r="H511" s="204"/>
      <c r="I511" s="207"/>
      <c r="J511" s="208">
        <f>BK511</f>
        <v>0</v>
      </c>
      <c r="K511" s="204"/>
      <c r="L511" s="209"/>
      <c r="M511" s="210"/>
      <c r="N511" s="211"/>
      <c r="O511" s="211"/>
      <c r="P511" s="212">
        <f>P512</f>
        <v>0</v>
      </c>
      <c r="Q511" s="211"/>
      <c r="R511" s="212">
        <f>R512</f>
        <v>5.2030599999999998</v>
      </c>
      <c r="S511" s="211"/>
      <c r="T511" s="213">
        <f>T512</f>
        <v>0</v>
      </c>
      <c r="U511" s="12"/>
      <c r="V511" s="12"/>
      <c r="W511" s="12"/>
      <c r="X511" s="12"/>
      <c r="Y511" s="12"/>
      <c r="Z511" s="12"/>
      <c r="AA511" s="12"/>
      <c r="AB511" s="12"/>
      <c r="AC511" s="12"/>
      <c r="AD511" s="12"/>
      <c r="AE511" s="12"/>
      <c r="AR511" s="214" t="s">
        <v>156</v>
      </c>
      <c r="AT511" s="215" t="s">
        <v>72</v>
      </c>
      <c r="AU511" s="215" t="s">
        <v>73</v>
      </c>
      <c r="AY511" s="214" t="s">
        <v>137</v>
      </c>
      <c r="BK511" s="216">
        <f>BK512</f>
        <v>0</v>
      </c>
    </row>
    <row r="512" s="12" customFormat="1" ht="22.8" customHeight="1">
      <c r="A512" s="12"/>
      <c r="B512" s="203"/>
      <c r="C512" s="204"/>
      <c r="D512" s="205" t="s">
        <v>72</v>
      </c>
      <c r="E512" s="217" t="s">
        <v>739</v>
      </c>
      <c r="F512" s="217" t="s">
        <v>740</v>
      </c>
      <c r="G512" s="204"/>
      <c r="H512" s="204"/>
      <c r="I512" s="207"/>
      <c r="J512" s="218">
        <f>BK512</f>
        <v>0</v>
      </c>
      <c r="K512" s="204"/>
      <c r="L512" s="209"/>
      <c r="M512" s="210"/>
      <c r="N512" s="211"/>
      <c r="O512" s="211"/>
      <c r="P512" s="212">
        <f>SUM(P513:P519)</f>
        <v>0</v>
      </c>
      <c r="Q512" s="211"/>
      <c r="R512" s="212">
        <f>SUM(R513:R519)</f>
        <v>5.2030599999999998</v>
      </c>
      <c r="S512" s="211"/>
      <c r="T512" s="213">
        <f>SUM(T513:T519)</f>
        <v>0</v>
      </c>
      <c r="U512" s="12"/>
      <c r="V512" s="12"/>
      <c r="W512" s="12"/>
      <c r="X512" s="12"/>
      <c r="Y512" s="12"/>
      <c r="Z512" s="12"/>
      <c r="AA512" s="12"/>
      <c r="AB512" s="12"/>
      <c r="AC512" s="12"/>
      <c r="AD512" s="12"/>
      <c r="AE512" s="12"/>
      <c r="AR512" s="214" t="s">
        <v>156</v>
      </c>
      <c r="AT512" s="215" t="s">
        <v>72</v>
      </c>
      <c r="AU512" s="215" t="s">
        <v>81</v>
      </c>
      <c r="AY512" s="214" t="s">
        <v>137</v>
      </c>
      <c r="BK512" s="216">
        <f>SUM(BK513:BK519)</f>
        <v>0</v>
      </c>
    </row>
    <row r="513" s="2" customFormat="1" ht="24" customHeight="1">
      <c r="A513" s="39"/>
      <c r="B513" s="40"/>
      <c r="C513" s="219" t="s">
        <v>741</v>
      </c>
      <c r="D513" s="219" t="s">
        <v>139</v>
      </c>
      <c r="E513" s="220" t="s">
        <v>742</v>
      </c>
      <c r="F513" s="221" t="s">
        <v>743</v>
      </c>
      <c r="G513" s="222" t="s">
        <v>202</v>
      </c>
      <c r="H513" s="223">
        <v>23</v>
      </c>
      <c r="I513" s="224"/>
      <c r="J513" s="225">
        <f>ROUND(I513*H513,2)</f>
        <v>0</v>
      </c>
      <c r="K513" s="221" t="s">
        <v>143</v>
      </c>
      <c r="L513" s="45"/>
      <c r="M513" s="226" t="s">
        <v>19</v>
      </c>
      <c r="N513" s="227" t="s">
        <v>44</v>
      </c>
      <c r="O513" s="85"/>
      <c r="P513" s="228">
        <f>O513*H513</f>
        <v>0</v>
      </c>
      <c r="Q513" s="228">
        <v>0.22563</v>
      </c>
      <c r="R513" s="228">
        <f>Q513*H513</f>
        <v>5.1894900000000002</v>
      </c>
      <c r="S513" s="228">
        <v>0</v>
      </c>
      <c r="T513" s="229">
        <f>S513*H513</f>
        <v>0</v>
      </c>
      <c r="U513" s="39"/>
      <c r="V513" s="39"/>
      <c r="W513" s="39"/>
      <c r="X513" s="39"/>
      <c r="Y513" s="39"/>
      <c r="Z513" s="39"/>
      <c r="AA513" s="39"/>
      <c r="AB513" s="39"/>
      <c r="AC513" s="39"/>
      <c r="AD513" s="39"/>
      <c r="AE513" s="39"/>
      <c r="AR513" s="230" t="s">
        <v>490</v>
      </c>
      <c r="AT513" s="230" t="s">
        <v>139</v>
      </c>
      <c r="AU513" s="230" t="s">
        <v>83</v>
      </c>
      <c r="AY513" s="18" t="s">
        <v>137</v>
      </c>
      <c r="BE513" s="231">
        <f>IF(N513="základní",J513,0)</f>
        <v>0</v>
      </c>
      <c r="BF513" s="231">
        <f>IF(N513="snížená",J513,0)</f>
        <v>0</v>
      </c>
      <c r="BG513" s="231">
        <f>IF(N513="zákl. přenesená",J513,0)</f>
        <v>0</v>
      </c>
      <c r="BH513" s="231">
        <f>IF(N513="sníž. přenesená",J513,0)</f>
        <v>0</v>
      </c>
      <c r="BI513" s="231">
        <f>IF(N513="nulová",J513,0)</f>
        <v>0</v>
      </c>
      <c r="BJ513" s="18" t="s">
        <v>81</v>
      </c>
      <c r="BK513" s="231">
        <f>ROUND(I513*H513,2)</f>
        <v>0</v>
      </c>
      <c r="BL513" s="18" t="s">
        <v>490</v>
      </c>
      <c r="BM513" s="230" t="s">
        <v>744</v>
      </c>
    </row>
    <row r="514" s="2" customFormat="1">
      <c r="A514" s="39"/>
      <c r="B514" s="40"/>
      <c r="C514" s="41"/>
      <c r="D514" s="232" t="s">
        <v>146</v>
      </c>
      <c r="E514" s="41"/>
      <c r="F514" s="233" t="s">
        <v>745</v>
      </c>
      <c r="G514" s="41"/>
      <c r="H514" s="41"/>
      <c r="I514" s="137"/>
      <c r="J514" s="41"/>
      <c r="K514" s="41"/>
      <c r="L514" s="45"/>
      <c r="M514" s="234"/>
      <c r="N514" s="235"/>
      <c r="O514" s="85"/>
      <c r="P514" s="85"/>
      <c r="Q514" s="85"/>
      <c r="R514" s="85"/>
      <c r="S514" s="85"/>
      <c r="T514" s="86"/>
      <c r="U514" s="39"/>
      <c r="V514" s="39"/>
      <c r="W514" s="39"/>
      <c r="X514" s="39"/>
      <c r="Y514" s="39"/>
      <c r="Z514" s="39"/>
      <c r="AA514" s="39"/>
      <c r="AB514" s="39"/>
      <c r="AC514" s="39"/>
      <c r="AD514" s="39"/>
      <c r="AE514" s="39"/>
      <c r="AT514" s="18" t="s">
        <v>146</v>
      </c>
      <c r="AU514" s="18" t="s">
        <v>83</v>
      </c>
    </row>
    <row r="515" s="13" customFormat="1">
      <c r="A515" s="13"/>
      <c r="B515" s="236"/>
      <c r="C515" s="237"/>
      <c r="D515" s="232" t="s">
        <v>148</v>
      </c>
      <c r="E515" s="238" t="s">
        <v>19</v>
      </c>
      <c r="F515" s="239" t="s">
        <v>746</v>
      </c>
      <c r="G515" s="237"/>
      <c r="H515" s="240">
        <v>23</v>
      </c>
      <c r="I515" s="241"/>
      <c r="J515" s="237"/>
      <c r="K515" s="237"/>
      <c r="L515" s="242"/>
      <c r="M515" s="243"/>
      <c r="N515" s="244"/>
      <c r="O515" s="244"/>
      <c r="P515" s="244"/>
      <c r="Q515" s="244"/>
      <c r="R515" s="244"/>
      <c r="S515" s="244"/>
      <c r="T515" s="245"/>
      <c r="U515" s="13"/>
      <c r="V515" s="13"/>
      <c r="W515" s="13"/>
      <c r="X515" s="13"/>
      <c r="Y515" s="13"/>
      <c r="Z515" s="13"/>
      <c r="AA515" s="13"/>
      <c r="AB515" s="13"/>
      <c r="AC515" s="13"/>
      <c r="AD515" s="13"/>
      <c r="AE515" s="13"/>
      <c r="AT515" s="246" t="s">
        <v>148</v>
      </c>
      <c r="AU515" s="246" t="s">
        <v>83</v>
      </c>
      <c r="AV515" s="13" t="s">
        <v>83</v>
      </c>
      <c r="AW515" s="13" t="s">
        <v>35</v>
      </c>
      <c r="AX515" s="13" t="s">
        <v>73</v>
      </c>
      <c r="AY515" s="246" t="s">
        <v>137</v>
      </c>
    </row>
    <row r="516" s="14" customFormat="1">
      <c r="A516" s="14"/>
      <c r="B516" s="247"/>
      <c r="C516" s="248"/>
      <c r="D516" s="232" t="s">
        <v>148</v>
      </c>
      <c r="E516" s="249" t="s">
        <v>19</v>
      </c>
      <c r="F516" s="250" t="s">
        <v>150</v>
      </c>
      <c r="G516" s="248"/>
      <c r="H516" s="251">
        <v>23</v>
      </c>
      <c r="I516" s="252"/>
      <c r="J516" s="248"/>
      <c r="K516" s="248"/>
      <c r="L516" s="253"/>
      <c r="M516" s="254"/>
      <c r="N516" s="255"/>
      <c r="O516" s="255"/>
      <c r="P516" s="255"/>
      <c r="Q516" s="255"/>
      <c r="R516" s="255"/>
      <c r="S516" s="255"/>
      <c r="T516" s="256"/>
      <c r="U516" s="14"/>
      <c r="V516" s="14"/>
      <c r="W516" s="14"/>
      <c r="X516" s="14"/>
      <c r="Y516" s="14"/>
      <c r="Z516" s="14"/>
      <c r="AA516" s="14"/>
      <c r="AB516" s="14"/>
      <c r="AC516" s="14"/>
      <c r="AD516" s="14"/>
      <c r="AE516" s="14"/>
      <c r="AT516" s="257" t="s">
        <v>148</v>
      </c>
      <c r="AU516" s="257" t="s">
        <v>83</v>
      </c>
      <c r="AV516" s="14" t="s">
        <v>144</v>
      </c>
      <c r="AW516" s="14" t="s">
        <v>35</v>
      </c>
      <c r="AX516" s="14" t="s">
        <v>81</v>
      </c>
      <c r="AY516" s="257" t="s">
        <v>137</v>
      </c>
    </row>
    <row r="517" s="2" customFormat="1" ht="16.5" customHeight="1">
      <c r="A517" s="39"/>
      <c r="B517" s="40"/>
      <c r="C517" s="258" t="s">
        <v>747</v>
      </c>
      <c r="D517" s="258" t="s">
        <v>275</v>
      </c>
      <c r="E517" s="259" t="s">
        <v>748</v>
      </c>
      <c r="F517" s="260" t="s">
        <v>749</v>
      </c>
      <c r="G517" s="261" t="s">
        <v>202</v>
      </c>
      <c r="H517" s="262">
        <v>23</v>
      </c>
      <c r="I517" s="263"/>
      <c r="J517" s="264">
        <f>ROUND(I517*H517,2)</f>
        <v>0</v>
      </c>
      <c r="K517" s="260" t="s">
        <v>19</v>
      </c>
      <c r="L517" s="265"/>
      <c r="M517" s="266" t="s">
        <v>19</v>
      </c>
      <c r="N517" s="267" t="s">
        <v>44</v>
      </c>
      <c r="O517" s="85"/>
      <c r="P517" s="228">
        <f>O517*H517</f>
        <v>0</v>
      </c>
      <c r="Q517" s="228">
        <v>0.00059000000000000003</v>
      </c>
      <c r="R517" s="228">
        <f>Q517*H517</f>
        <v>0.013570000000000001</v>
      </c>
      <c r="S517" s="228">
        <v>0</v>
      </c>
      <c r="T517" s="229">
        <f>S517*H517</f>
        <v>0</v>
      </c>
      <c r="U517" s="39"/>
      <c r="V517" s="39"/>
      <c r="W517" s="39"/>
      <c r="X517" s="39"/>
      <c r="Y517" s="39"/>
      <c r="Z517" s="39"/>
      <c r="AA517" s="39"/>
      <c r="AB517" s="39"/>
      <c r="AC517" s="39"/>
      <c r="AD517" s="39"/>
      <c r="AE517" s="39"/>
      <c r="AR517" s="230" t="s">
        <v>750</v>
      </c>
      <c r="AT517" s="230" t="s">
        <v>275</v>
      </c>
      <c r="AU517" s="230" t="s">
        <v>83</v>
      </c>
      <c r="AY517" s="18" t="s">
        <v>137</v>
      </c>
      <c r="BE517" s="231">
        <f>IF(N517="základní",J517,0)</f>
        <v>0</v>
      </c>
      <c r="BF517" s="231">
        <f>IF(N517="snížená",J517,0)</f>
        <v>0</v>
      </c>
      <c r="BG517" s="231">
        <f>IF(N517="zákl. přenesená",J517,0)</f>
        <v>0</v>
      </c>
      <c r="BH517" s="231">
        <f>IF(N517="sníž. přenesená",J517,0)</f>
        <v>0</v>
      </c>
      <c r="BI517" s="231">
        <f>IF(N517="nulová",J517,0)</f>
        <v>0</v>
      </c>
      <c r="BJ517" s="18" t="s">
        <v>81</v>
      </c>
      <c r="BK517" s="231">
        <f>ROUND(I517*H517,2)</f>
        <v>0</v>
      </c>
      <c r="BL517" s="18" t="s">
        <v>750</v>
      </c>
      <c r="BM517" s="230" t="s">
        <v>751</v>
      </c>
    </row>
    <row r="518" s="13" customFormat="1">
      <c r="A518" s="13"/>
      <c r="B518" s="236"/>
      <c r="C518" s="237"/>
      <c r="D518" s="232" t="s">
        <v>148</v>
      </c>
      <c r="E518" s="238" t="s">
        <v>19</v>
      </c>
      <c r="F518" s="239" t="s">
        <v>752</v>
      </c>
      <c r="G518" s="237"/>
      <c r="H518" s="240">
        <v>23</v>
      </c>
      <c r="I518" s="241"/>
      <c r="J518" s="237"/>
      <c r="K518" s="237"/>
      <c r="L518" s="242"/>
      <c r="M518" s="243"/>
      <c r="N518" s="244"/>
      <c r="O518" s="244"/>
      <c r="P518" s="244"/>
      <c r="Q518" s="244"/>
      <c r="R518" s="244"/>
      <c r="S518" s="244"/>
      <c r="T518" s="245"/>
      <c r="U518" s="13"/>
      <c r="V518" s="13"/>
      <c r="W518" s="13"/>
      <c r="X518" s="13"/>
      <c r="Y518" s="13"/>
      <c r="Z518" s="13"/>
      <c r="AA518" s="13"/>
      <c r="AB518" s="13"/>
      <c r="AC518" s="13"/>
      <c r="AD518" s="13"/>
      <c r="AE518" s="13"/>
      <c r="AT518" s="246" t="s">
        <v>148</v>
      </c>
      <c r="AU518" s="246" t="s">
        <v>83</v>
      </c>
      <c r="AV518" s="13" t="s">
        <v>83</v>
      </c>
      <c r="AW518" s="13" t="s">
        <v>35</v>
      </c>
      <c r="AX518" s="13" t="s">
        <v>73</v>
      </c>
      <c r="AY518" s="246" t="s">
        <v>137</v>
      </c>
    </row>
    <row r="519" s="14" customFormat="1">
      <c r="A519" s="14"/>
      <c r="B519" s="247"/>
      <c r="C519" s="248"/>
      <c r="D519" s="232" t="s">
        <v>148</v>
      </c>
      <c r="E519" s="249" t="s">
        <v>19</v>
      </c>
      <c r="F519" s="250" t="s">
        <v>150</v>
      </c>
      <c r="G519" s="248"/>
      <c r="H519" s="251">
        <v>23</v>
      </c>
      <c r="I519" s="252"/>
      <c r="J519" s="248"/>
      <c r="K519" s="248"/>
      <c r="L519" s="253"/>
      <c r="M519" s="278"/>
      <c r="N519" s="279"/>
      <c r="O519" s="279"/>
      <c r="P519" s="279"/>
      <c r="Q519" s="279"/>
      <c r="R519" s="279"/>
      <c r="S519" s="279"/>
      <c r="T519" s="280"/>
      <c r="U519" s="14"/>
      <c r="V519" s="14"/>
      <c r="W519" s="14"/>
      <c r="X519" s="14"/>
      <c r="Y519" s="14"/>
      <c r="Z519" s="14"/>
      <c r="AA519" s="14"/>
      <c r="AB519" s="14"/>
      <c r="AC519" s="14"/>
      <c r="AD519" s="14"/>
      <c r="AE519" s="14"/>
      <c r="AT519" s="257" t="s">
        <v>148</v>
      </c>
      <c r="AU519" s="257" t="s">
        <v>83</v>
      </c>
      <c r="AV519" s="14" t="s">
        <v>144</v>
      </c>
      <c r="AW519" s="14" t="s">
        <v>35</v>
      </c>
      <c r="AX519" s="14" t="s">
        <v>81</v>
      </c>
      <c r="AY519" s="257" t="s">
        <v>137</v>
      </c>
    </row>
    <row r="520" s="2" customFormat="1" ht="6.96" customHeight="1">
      <c r="A520" s="39"/>
      <c r="B520" s="60"/>
      <c r="C520" s="61"/>
      <c r="D520" s="61"/>
      <c r="E520" s="61"/>
      <c r="F520" s="61"/>
      <c r="G520" s="61"/>
      <c r="H520" s="61"/>
      <c r="I520" s="167"/>
      <c r="J520" s="61"/>
      <c r="K520" s="61"/>
      <c r="L520" s="45"/>
      <c r="M520" s="39"/>
      <c r="O520" s="39"/>
      <c r="P520" s="39"/>
      <c r="Q520" s="39"/>
      <c r="R520" s="39"/>
      <c r="S520" s="39"/>
      <c r="T520" s="39"/>
      <c r="U520" s="39"/>
      <c r="V520" s="39"/>
      <c r="W520" s="39"/>
      <c r="X520" s="39"/>
      <c r="Y520" s="39"/>
      <c r="Z520" s="39"/>
      <c r="AA520" s="39"/>
      <c r="AB520" s="39"/>
      <c r="AC520" s="39"/>
      <c r="AD520" s="39"/>
      <c r="AE520" s="39"/>
    </row>
  </sheetData>
  <sheetProtection sheet="1" autoFilter="0" formatColumns="0" formatRows="0" objects="1" scenarios="1" spinCount="100000" saltValue="N6wE7SPVsdbbQKBrQjSMdbwKXjckn33Br26NNPAWdFk8TRMXVrCl38Fn5mv9ELx0KHUv1kuPWWLmkwI4gESuJA==" hashValue="Ny8bKLpWkTzTxcWoW2Od2Jqg+TH8xBKB4UXWs/ZNzyCuIg8IEwexsJP4B4t3ohTCfFic8wRblttcYe1/VPsIpg==" algorithmName="SHA-512" password="CC35"/>
  <autoFilter ref="C88:K519"/>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9"/>
      <c r="L2" s="1"/>
      <c r="M2" s="1"/>
      <c r="N2" s="1"/>
      <c r="O2" s="1"/>
      <c r="P2" s="1"/>
      <c r="Q2" s="1"/>
      <c r="R2" s="1"/>
      <c r="S2" s="1"/>
      <c r="T2" s="1"/>
      <c r="U2" s="1"/>
      <c r="V2" s="1"/>
      <c r="AT2" s="18" t="s">
        <v>86</v>
      </c>
    </row>
    <row r="3" s="1" customFormat="1" ht="6.96" customHeight="1">
      <c r="B3" s="130"/>
      <c r="C3" s="131"/>
      <c r="D3" s="131"/>
      <c r="E3" s="131"/>
      <c r="F3" s="131"/>
      <c r="G3" s="131"/>
      <c r="H3" s="131"/>
      <c r="I3" s="132"/>
      <c r="J3" s="131"/>
      <c r="K3" s="131"/>
      <c r="L3" s="21"/>
      <c r="AT3" s="18" t="s">
        <v>83</v>
      </c>
    </row>
    <row r="4" s="1" customFormat="1" ht="24.96" customHeight="1">
      <c r="B4" s="21"/>
      <c r="D4" s="133" t="s">
        <v>105</v>
      </c>
      <c r="I4" s="129"/>
      <c r="L4" s="21"/>
      <c r="M4" s="134" t="s">
        <v>10</v>
      </c>
      <c r="AT4" s="18" t="s">
        <v>4</v>
      </c>
    </row>
    <row r="5" s="1" customFormat="1" ht="6.96" customHeight="1">
      <c r="B5" s="21"/>
      <c r="I5" s="129"/>
      <c r="L5" s="21"/>
    </row>
    <row r="6" s="1" customFormat="1" ht="12" customHeight="1">
      <c r="B6" s="21"/>
      <c r="D6" s="135" t="s">
        <v>16</v>
      </c>
      <c r="I6" s="129"/>
      <c r="L6" s="21"/>
    </row>
    <row r="7" s="1" customFormat="1" ht="16.5" customHeight="1">
      <c r="B7" s="21"/>
      <c r="E7" s="136" t="str">
        <f>'Rekapitulace stavby'!K6</f>
        <v>PID Hviezdoslavova Praha 11, zastávka Mikulova a Hněvkovského</v>
      </c>
      <c r="F7" s="135"/>
      <c r="G7" s="135"/>
      <c r="H7" s="135"/>
      <c r="I7" s="129"/>
      <c r="L7" s="21"/>
    </row>
    <row r="8"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2" customFormat="1" ht="16.5" customHeight="1">
      <c r="A9" s="39"/>
      <c r="B9" s="45"/>
      <c r="C9" s="39"/>
      <c r="D9" s="39"/>
      <c r="E9" s="139" t="s">
        <v>753</v>
      </c>
      <c r="F9" s="39"/>
      <c r="G9" s="39"/>
      <c r="H9" s="39"/>
      <c r="I9" s="137"/>
      <c r="J9" s="39"/>
      <c r="K9" s="39"/>
      <c r="L9" s="138"/>
      <c r="S9" s="39"/>
      <c r="T9" s="39"/>
      <c r="U9" s="39"/>
      <c r="V9" s="39"/>
      <c r="W9" s="39"/>
      <c r="X9" s="39"/>
      <c r="Y9" s="39"/>
      <c r="Z9" s="39"/>
      <c r="AA9" s="39"/>
      <c r="AB9" s="39"/>
      <c r="AC9" s="39"/>
      <c r="AD9" s="39"/>
      <c r="AE9" s="39"/>
    </row>
    <row r="10" s="2" customFormat="1">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2" customFormat="1" ht="12" customHeight="1">
      <c r="A12" s="39"/>
      <c r="B12" s="45"/>
      <c r="C12" s="39"/>
      <c r="D12" s="135" t="s">
        <v>21</v>
      </c>
      <c r="E12" s="39"/>
      <c r="F12" s="140" t="s">
        <v>22</v>
      </c>
      <c r="G12" s="39"/>
      <c r="H12" s="39"/>
      <c r="I12" s="141" t="s">
        <v>23</v>
      </c>
      <c r="J12" s="142" t="str">
        <f>'Rekapitulace stavby'!AN8</f>
        <v>21. 8. 2019</v>
      </c>
      <c r="K12" s="39"/>
      <c r="L12" s="13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2" customFormat="1" ht="18" customHeight="1">
      <c r="A15" s="39"/>
      <c r="B15" s="45"/>
      <c r="C15" s="39"/>
      <c r="D15" s="39"/>
      <c r="E15" s="140" t="str">
        <f>IF('Rekapitulace stavby'!E11="","",'Rekapitulace stavby'!E11)</f>
        <v xml:space="preserve"> </v>
      </c>
      <c r="F15" s="39"/>
      <c r="G15" s="39"/>
      <c r="H15" s="39"/>
      <c r="I15" s="141" t="s">
        <v>28</v>
      </c>
      <c r="J15" s="140" t="str">
        <f>IF('Rekapitulace stavby'!AN11="","",'Rekapitulace stavby'!AN11)</f>
        <v/>
      </c>
      <c r="K15" s="39"/>
      <c r="L15" s="13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2" customFormat="1" ht="12" customHeight="1">
      <c r="A20" s="39"/>
      <c r="B20" s="45"/>
      <c r="C20" s="39"/>
      <c r="D20" s="135" t="s">
        <v>31</v>
      </c>
      <c r="E20" s="39"/>
      <c r="F20" s="39"/>
      <c r="G20" s="39"/>
      <c r="H20" s="39"/>
      <c r="I20" s="141" t="s">
        <v>26</v>
      </c>
      <c r="J20" s="140" t="s">
        <v>32</v>
      </c>
      <c r="K20" s="39"/>
      <c r="L20" s="138"/>
      <c r="S20" s="39"/>
      <c r="T20" s="39"/>
      <c r="U20" s="39"/>
      <c r="V20" s="39"/>
      <c r="W20" s="39"/>
      <c r="X20" s="39"/>
      <c r="Y20" s="39"/>
      <c r="Z20" s="39"/>
      <c r="AA20" s="39"/>
      <c r="AB20" s="39"/>
      <c r="AC20" s="39"/>
      <c r="AD20" s="39"/>
      <c r="AE20" s="39"/>
    </row>
    <row r="21" s="2" customFormat="1" ht="18" customHeight="1">
      <c r="A21" s="39"/>
      <c r="B21" s="45"/>
      <c r="C21" s="39"/>
      <c r="D21" s="39"/>
      <c r="E21" s="140" t="s">
        <v>33</v>
      </c>
      <c r="F21" s="39"/>
      <c r="G21" s="39"/>
      <c r="H21" s="39"/>
      <c r="I21" s="141" t="s">
        <v>28</v>
      </c>
      <c r="J21" s="140" t="s">
        <v>34</v>
      </c>
      <c r="K21" s="39"/>
      <c r="L21" s="13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2" customFormat="1" ht="12" customHeight="1">
      <c r="A23" s="39"/>
      <c r="B23" s="45"/>
      <c r="C23" s="39"/>
      <c r="D23" s="135" t="s">
        <v>36</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2" customFormat="1" ht="6.96"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2" customFormat="1" ht="6.96"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2" customFormat="1" ht="25.44" customHeight="1">
      <c r="A30" s="39"/>
      <c r="B30" s="45"/>
      <c r="C30" s="39"/>
      <c r="D30" s="150" t="s">
        <v>39</v>
      </c>
      <c r="E30" s="39"/>
      <c r="F30" s="39"/>
      <c r="G30" s="39"/>
      <c r="H30" s="39"/>
      <c r="I30" s="137"/>
      <c r="J30" s="151">
        <f>ROUND(J81, 2)</f>
        <v>0</v>
      </c>
      <c r="K30" s="39"/>
      <c r="L30" s="138"/>
      <c r="S30" s="39"/>
      <c r="T30" s="39"/>
      <c r="U30" s="39"/>
      <c r="V30" s="39"/>
      <c r="W30" s="39"/>
      <c r="X30" s="39"/>
      <c r="Y30" s="39"/>
      <c r="Z30" s="39"/>
      <c r="AA30" s="39"/>
      <c r="AB30" s="39"/>
      <c r="AC30" s="39"/>
      <c r="AD30" s="39"/>
      <c r="AE30" s="39"/>
    </row>
    <row r="31" s="2" customFormat="1" ht="6.96"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2" customFormat="1" ht="14.4" customHeight="1">
      <c r="A33" s="39"/>
      <c r="B33" s="45"/>
      <c r="C33" s="39"/>
      <c r="D33" s="154" t="s">
        <v>43</v>
      </c>
      <c r="E33" s="135" t="s">
        <v>44</v>
      </c>
      <c r="F33" s="155">
        <f>ROUND((SUM(BE81:BE145)),  2)</f>
        <v>0</v>
      </c>
      <c r="G33" s="39"/>
      <c r="H33" s="39"/>
      <c r="I33" s="156">
        <v>0.20999999999999999</v>
      </c>
      <c r="J33" s="155">
        <f>ROUND(((SUM(BE81:BE145))*I33),  2)</f>
        <v>0</v>
      </c>
      <c r="K33" s="39"/>
      <c r="L33" s="138"/>
      <c r="S33" s="39"/>
      <c r="T33" s="39"/>
      <c r="U33" s="39"/>
      <c r="V33" s="39"/>
      <c r="W33" s="39"/>
      <c r="X33" s="39"/>
      <c r="Y33" s="39"/>
      <c r="Z33" s="39"/>
      <c r="AA33" s="39"/>
      <c r="AB33" s="39"/>
      <c r="AC33" s="39"/>
      <c r="AD33" s="39"/>
      <c r="AE33" s="39"/>
    </row>
    <row r="34" s="2" customFormat="1" ht="14.4" customHeight="1">
      <c r="A34" s="39"/>
      <c r="B34" s="45"/>
      <c r="C34" s="39"/>
      <c r="D34" s="39"/>
      <c r="E34" s="135" t="s">
        <v>45</v>
      </c>
      <c r="F34" s="155">
        <f>ROUND((SUM(BF81:BF145)),  2)</f>
        <v>0</v>
      </c>
      <c r="G34" s="39"/>
      <c r="H34" s="39"/>
      <c r="I34" s="156">
        <v>0.14999999999999999</v>
      </c>
      <c r="J34" s="155">
        <f>ROUND(((SUM(BF81:BF145))*I34),  2)</f>
        <v>0</v>
      </c>
      <c r="K34" s="39"/>
      <c r="L34" s="138"/>
      <c r="S34" s="39"/>
      <c r="T34" s="39"/>
      <c r="U34" s="39"/>
      <c r="V34" s="39"/>
      <c r="W34" s="39"/>
      <c r="X34" s="39"/>
      <c r="Y34" s="39"/>
      <c r="Z34" s="39"/>
      <c r="AA34" s="39"/>
      <c r="AB34" s="39"/>
      <c r="AC34" s="39"/>
      <c r="AD34" s="39"/>
      <c r="AE34" s="39"/>
    </row>
    <row r="35" hidden="1" s="2" customFormat="1" ht="14.4" customHeight="1">
      <c r="A35" s="39"/>
      <c r="B35" s="45"/>
      <c r="C35" s="39"/>
      <c r="D35" s="39"/>
      <c r="E35" s="135" t="s">
        <v>46</v>
      </c>
      <c r="F35" s="155">
        <f>ROUND((SUM(BG81:BG145)),  2)</f>
        <v>0</v>
      </c>
      <c r="G35" s="39"/>
      <c r="H35" s="39"/>
      <c r="I35" s="156">
        <v>0.20999999999999999</v>
      </c>
      <c r="J35" s="155">
        <f>0</f>
        <v>0</v>
      </c>
      <c r="K35" s="39"/>
      <c r="L35" s="138"/>
      <c r="S35" s="39"/>
      <c r="T35" s="39"/>
      <c r="U35" s="39"/>
      <c r="V35" s="39"/>
      <c r="W35" s="39"/>
      <c r="X35" s="39"/>
      <c r="Y35" s="39"/>
      <c r="Z35" s="39"/>
      <c r="AA35" s="39"/>
      <c r="AB35" s="39"/>
      <c r="AC35" s="39"/>
      <c r="AD35" s="39"/>
      <c r="AE35" s="39"/>
    </row>
    <row r="36" hidden="1" s="2" customFormat="1" ht="14.4" customHeight="1">
      <c r="A36" s="39"/>
      <c r="B36" s="45"/>
      <c r="C36" s="39"/>
      <c r="D36" s="39"/>
      <c r="E36" s="135" t="s">
        <v>47</v>
      </c>
      <c r="F36" s="155">
        <f>ROUND((SUM(BH81:BH145)),  2)</f>
        <v>0</v>
      </c>
      <c r="G36" s="39"/>
      <c r="H36" s="39"/>
      <c r="I36" s="156">
        <v>0.14999999999999999</v>
      </c>
      <c r="J36" s="155">
        <f>0</f>
        <v>0</v>
      </c>
      <c r="K36" s="39"/>
      <c r="L36" s="138"/>
      <c r="S36" s="39"/>
      <c r="T36" s="39"/>
      <c r="U36" s="39"/>
      <c r="V36" s="39"/>
      <c r="W36" s="39"/>
      <c r="X36" s="39"/>
      <c r="Y36" s="39"/>
      <c r="Z36" s="39"/>
      <c r="AA36" s="39"/>
      <c r="AB36" s="39"/>
      <c r="AC36" s="39"/>
      <c r="AD36" s="39"/>
      <c r="AE36" s="39"/>
    </row>
    <row r="37" hidden="1" s="2" customFormat="1" ht="14.4" customHeight="1">
      <c r="A37" s="39"/>
      <c r="B37" s="45"/>
      <c r="C37" s="39"/>
      <c r="D37" s="39"/>
      <c r="E37" s="135" t="s">
        <v>48</v>
      </c>
      <c r="F37" s="155">
        <f>ROUND((SUM(BI81:BI145)),  2)</f>
        <v>0</v>
      </c>
      <c r="G37" s="39"/>
      <c r="H37" s="39"/>
      <c r="I37" s="156">
        <v>0</v>
      </c>
      <c r="J37" s="155">
        <f>0</f>
        <v>0</v>
      </c>
      <c r="K37" s="39"/>
      <c r="L37" s="13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2" customFormat="1" ht="25.4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2" customFormat="1" ht="6.96"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2" customFormat="1" ht="16.5" customHeight="1">
      <c r="A48" s="39"/>
      <c r="B48" s="40"/>
      <c r="C48" s="41"/>
      <c r="D48" s="41"/>
      <c r="E48" s="171" t="str">
        <f>E7</f>
        <v>PID Hviezdoslavova Praha 11, zastávka Mikulova a Hněvkovského</v>
      </c>
      <c r="F48" s="33"/>
      <c r="G48" s="33"/>
      <c r="H48" s="33"/>
      <c r="I48" s="137"/>
      <c r="J48" s="41"/>
      <c r="K48" s="41"/>
      <c r="L48" s="138"/>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2" customFormat="1" ht="16.5" customHeight="1">
      <c r="A50" s="39"/>
      <c r="B50" s="40"/>
      <c r="C50" s="41"/>
      <c r="D50" s="41"/>
      <c r="E50" s="70" t="str">
        <f>E9</f>
        <v>SO 101 - DIO Hněvkovského 1. etapa - sever.zastávka vč.vozovky, sever.chodník + polovina přachodu</v>
      </c>
      <c r="F50" s="41"/>
      <c r="G50" s="41"/>
      <c r="H50" s="41"/>
      <c r="I50" s="137"/>
      <c r="J50" s="41"/>
      <c r="K50" s="41"/>
      <c r="L50" s="13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Praha 11</v>
      </c>
      <c r="G52" s="41"/>
      <c r="H52" s="41"/>
      <c r="I52" s="141" t="s">
        <v>23</v>
      </c>
      <c r="J52" s="73" t="str">
        <f>IF(J12="","",J12)</f>
        <v>21. 8. 2019</v>
      </c>
      <c r="K52" s="41"/>
      <c r="L52" s="13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141" t="s">
        <v>31</v>
      </c>
      <c r="J54" s="37" t="str">
        <f>E21</f>
        <v>Pro-consult s.r.o.</v>
      </c>
      <c r="K54" s="41"/>
      <c r="L54" s="13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1" t="s">
        <v>36</v>
      </c>
      <c r="J55" s="37" t="str">
        <f>E24</f>
        <v xml:space="preserve"> </v>
      </c>
      <c r="K55" s="41"/>
      <c r="L55" s="13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2" customFormat="1" ht="29.28"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2" customFormat="1" ht="22.8" customHeight="1">
      <c r="A59" s="39"/>
      <c r="B59" s="40"/>
      <c r="C59" s="176" t="s">
        <v>71</v>
      </c>
      <c r="D59" s="41"/>
      <c r="E59" s="41"/>
      <c r="F59" s="41"/>
      <c r="G59" s="41"/>
      <c r="H59" s="41"/>
      <c r="I59" s="137"/>
      <c r="J59" s="103">
        <f>J81</f>
        <v>0</v>
      </c>
      <c r="K59" s="41"/>
      <c r="L59" s="138"/>
      <c r="S59" s="39"/>
      <c r="T59" s="39"/>
      <c r="U59" s="39"/>
      <c r="V59" s="39"/>
      <c r="W59" s="39"/>
      <c r="X59" s="39"/>
      <c r="Y59" s="39"/>
      <c r="Z59" s="39"/>
      <c r="AA59" s="39"/>
      <c r="AB59" s="39"/>
      <c r="AC59" s="39"/>
      <c r="AD59" s="39"/>
      <c r="AE59" s="39"/>
      <c r="AU59" s="18" t="s">
        <v>111</v>
      </c>
    </row>
    <row r="60" s="9" customFormat="1" ht="24.96" customHeight="1">
      <c r="A60" s="9"/>
      <c r="B60" s="177"/>
      <c r="C60" s="178"/>
      <c r="D60" s="179" t="s">
        <v>112</v>
      </c>
      <c r="E60" s="180"/>
      <c r="F60" s="180"/>
      <c r="G60" s="180"/>
      <c r="H60" s="180"/>
      <c r="I60" s="181"/>
      <c r="J60" s="182">
        <f>J82</f>
        <v>0</v>
      </c>
      <c r="K60" s="178"/>
      <c r="L60" s="183"/>
      <c r="S60" s="9"/>
      <c r="T60" s="9"/>
      <c r="U60" s="9"/>
      <c r="V60" s="9"/>
      <c r="W60" s="9"/>
      <c r="X60" s="9"/>
      <c r="Y60" s="9"/>
      <c r="Z60" s="9"/>
      <c r="AA60" s="9"/>
      <c r="AB60" s="9"/>
      <c r="AC60" s="9"/>
      <c r="AD60" s="9"/>
      <c r="AE60" s="9"/>
    </row>
    <row r="61" s="10" customFormat="1" ht="19.92" customHeight="1">
      <c r="A61" s="10"/>
      <c r="B61" s="184"/>
      <c r="C61" s="185"/>
      <c r="D61" s="186" t="s">
        <v>117</v>
      </c>
      <c r="E61" s="187"/>
      <c r="F61" s="187"/>
      <c r="G61" s="187"/>
      <c r="H61" s="187"/>
      <c r="I61" s="188"/>
      <c r="J61" s="189">
        <f>J83</f>
        <v>0</v>
      </c>
      <c r="K61" s="185"/>
      <c r="L61" s="190"/>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2" customFormat="1" ht="24.96" customHeight="1">
      <c r="A68" s="39"/>
      <c r="B68" s="40"/>
      <c r="C68" s="24" t="s">
        <v>122</v>
      </c>
      <c r="D68" s="41"/>
      <c r="E68" s="41"/>
      <c r="F68" s="41"/>
      <c r="G68" s="41"/>
      <c r="H68" s="41"/>
      <c r="I68" s="137"/>
      <c r="J68" s="41"/>
      <c r="K68" s="41"/>
      <c r="L68" s="138"/>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137"/>
      <c r="J70" s="41"/>
      <c r="K70" s="41"/>
      <c r="L70" s="138"/>
      <c r="S70" s="39"/>
      <c r="T70" s="39"/>
      <c r="U70" s="39"/>
      <c r="V70" s="39"/>
      <c r="W70" s="39"/>
      <c r="X70" s="39"/>
      <c r="Y70" s="39"/>
      <c r="Z70" s="39"/>
      <c r="AA70" s="39"/>
      <c r="AB70" s="39"/>
      <c r="AC70" s="39"/>
      <c r="AD70" s="39"/>
      <c r="AE70" s="39"/>
    </row>
    <row r="71" s="2" customFormat="1" ht="16.5" customHeight="1">
      <c r="A71" s="39"/>
      <c r="B71" s="40"/>
      <c r="C71" s="41"/>
      <c r="D71" s="41"/>
      <c r="E71" s="171" t="str">
        <f>E7</f>
        <v>PID Hviezdoslavova Praha 11, zastávka Mikulova a Hněvkovského</v>
      </c>
      <c r="F71" s="33"/>
      <c r="G71" s="33"/>
      <c r="H71" s="33"/>
      <c r="I71" s="137"/>
      <c r="J71" s="41"/>
      <c r="K71" s="41"/>
      <c r="L71" s="138"/>
      <c r="S71" s="39"/>
      <c r="T71" s="39"/>
      <c r="U71" s="39"/>
      <c r="V71" s="39"/>
      <c r="W71" s="39"/>
      <c r="X71" s="39"/>
      <c r="Y71" s="39"/>
      <c r="Z71" s="39"/>
      <c r="AA71" s="39"/>
      <c r="AB71" s="39"/>
      <c r="AC71" s="39"/>
      <c r="AD71" s="39"/>
      <c r="AE71" s="39"/>
    </row>
    <row r="72" s="2" customFormat="1" ht="12" customHeight="1">
      <c r="A72" s="39"/>
      <c r="B72" s="40"/>
      <c r="C72" s="33" t="s">
        <v>106</v>
      </c>
      <c r="D72" s="41"/>
      <c r="E72" s="41"/>
      <c r="F72" s="41"/>
      <c r="G72" s="41"/>
      <c r="H72" s="41"/>
      <c r="I72" s="137"/>
      <c r="J72" s="41"/>
      <c r="K72" s="41"/>
      <c r="L72" s="138"/>
      <c r="S72" s="39"/>
      <c r="T72" s="39"/>
      <c r="U72" s="39"/>
      <c r="V72" s="39"/>
      <c r="W72" s="39"/>
      <c r="X72" s="39"/>
      <c r="Y72" s="39"/>
      <c r="Z72" s="39"/>
      <c r="AA72" s="39"/>
      <c r="AB72" s="39"/>
      <c r="AC72" s="39"/>
      <c r="AD72" s="39"/>
      <c r="AE72" s="39"/>
    </row>
    <row r="73" s="2" customFormat="1" ht="16.5" customHeight="1">
      <c r="A73" s="39"/>
      <c r="B73" s="40"/>
      <c r="C73" s="41"/>
      <c r="D73" s="41"/>
      <c r="E73" s="70" t="str">
        <f>E9</f>
        <v>SO 101 - DIO Hněvkovského 1. etapa - sever.zastávka vč.vozovky, sever.chodník + polovina přachodu</v>
      </c>
      <c r="F73" s="41"/>
      <c r="G73" s="41"/>
      <c r="H73" s="41"/>
      <c r="I73" s="137"/>
      <c r="J73" s="41"/>
      <c r="K73" s="41"/>
      <c r="L73" s="13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2" customFormat="1" ht="12" customHeight="1">
      <c r="A75" s="39"/>
      <c r="B75" s="40"/>
      <c r="C75" s="33" t="s">
        <v>21</v>
      </c>
      <c r="D75" s="41"/>
      <c r="E75" s="41"/>
      <c r="F75" s="28" t="str">
        <f>F12</f>
        <v>Praha 11</v>
      </c>
      <c r="G75" s="41"/>
      <c r="H75" s="41"/>
      <c r="I75" s="141" t="s">
        <v>23</v>
      </c>
      <c r="J75" s="73" t="str">
        <f>IF(J12="","",J12)</f>
        <v>21. 8. 2019</v>
      </c>
      <c r="K75" s="41"/>
      <c r="L75" s="138"/>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2" customFormat="1" ht="15.15" customHeight="1">
      <c r="A77" s="39"/>
      <c r="B77" s="40"/>
      <c r="C77" s="33" t="s">
        <v>25</v>
      </c>
      <c r="D77" s="41"/>
      <c r="E77" s="41"/>
      <c r="F77" s="28" t="str">
        <f>E15</f>
        <v xml:space="preserve"> </v>
      </c>
      <c r="G77" s="41"/>
      <c r="H77" s="41"/>
      <c r="I77" s="141" t="s">
        <v>31</v>
      </c>
      <c r="J77" s="37" t="str">
        <f>E21</f>
        <v>Pro-consult s.r.o.</v>
      </c>
      <c r="K77" s="41"/>
      <c r="L77" s="138"/>
      <c r="S77" s="39"/>
      <c r="T77" s="39"/>
      <c r="U77" s="39"/>
      <c r="V77" s="39"/>
      <c r="W77" s="39"/>
      <c r="X77" s="39"/>
      <c r="Y77" s="39"/>
      <c r="Z77" s="39"/>
      <c r="AA77" s="39"/>
      <c r="AB77" s="39"/>
      <c r="AC77" s="39"/>
      <c r="AD77" s="39"/>
      <c r="AE77" s="39"/>
    </row>
    <row r="78" s="2" customFormat="1" ht="15.15" customHeight="1">
      <c r="A78" s="39"/>
      <c r="B78" s="40"/>
      <c r="C78" s="33" t="s">
        <v>29</v>
      </c>
      <c r="D78" s="41"/>
      <c r="E78" s="41"/>
      <c r="F78" s="28" t="str">
        <f>IF(E18="","",E18)</f>
        <v>Vyplň údaj</v>
      </c>
      <c r="G78" s="41"/>
      <c r="H78" s="41"/>
      <c r="I78" s="141" t="s">
        <v>36</v>
      </c>
      <c r="J78" s="37" t="str">
        <f>E24</f>
        <v xml:space="preserve"> </v>
      </c>
      <c r="K78" s="41"/>
      <c r="L78" s="138"/>
      <c r="S78" s="39"/>
      <c r="T78" s="39"/>
      <c r="U78" s="39"/>
      <c r="V78" s="39"/>
      <c r="W78" s="39"/>
      <c r="X78" s="39"/>
      <c r="Y78" s="39"/>
      <c r="Z78" s="39"/>
      <c r="AA78" s="39"/>
      <c r="AB78" s="39"/>
      <c r="AC78" s="39"/>
      <c r="AD78" s="39"/>
      <c r="AE78" s="39"/>
    </row>
    <row r="79" s="2" customFormat="1" ht="10.32"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11" customFormat="1" ht="29.28" customHeight="1">
      <c r="A80" s="191"/>
      <c r="B80" s="192"/>
      <c r="C80" s="193" t="s">
        <v>123</v>
      </c>
      <c r="D80" s="194" t="s">
        <v>58</v>
      </c>
      <c r="E80" s="194" t="s">
        <v>54</v>
      </c>
      <c r="F80" s="194" t="s">
        <v>55</v>
      </c>
      <c r="G80" s="194" t="s">
        <v>124</v>
      </c>
      <c r="H80" s="194" t="s">
        <v>125</v>
      </c>
      <c r="I80" s="195" t="s">
        <v>126</v>
      </c>
      <c r="J80" s="194" t="s">
        <v>110</v>
      </c>
      <c r="K80" s="196" t="s">
        <v>127</v>
      </c>
      <c r="L80" s="197"/>
      <c r="M80" s="93" t="s">
        <v>19</v>
      </c>
      <c r="N80" s="94" t="s">
        <v>43</v>
      </c>
      <c r="O80" s="94" t="s">
        <v>128</v>
      </c>
      <c r="P80" s="94" t="s">
        <v>129</v>
      </c>
      <c r="Q80" s="94" t="s">
        <v>130</v>
      </c>
      <c r="R80" s="94" t="s">
        <v>131</v>
      </c>
      <c r="S80" s="94" t="s">
        <v>132</v>
      </c>
      <c r="T80" s="95" t="s">
        <v>133</v>
      </c>
      <c r="U80" s="191"/>
      <c r="V80" s="191"/>
      <c r="W80" s="191"/>
      <c r="X80" s="191"/>
      <c r="Y80" s="191"/>
      <c r="Z80" s="191"/>
      <c r="AA80" s="191"/>
      <c r="AB80" s="191"/>
      <c r="AC80" s="191"/>
      <c r="AD80" s="191"/>
      <c r="AE80" s="191"/>
    </row>
    <row r="81" s="2" customFormat="1" ht="22.8" customHeight="1">
      <c r="A81" s="39"/>
      <c r="B81" s="40"/>
      <c r="C81" s="100" t="s">
        <v>134</v>
      </c>
      <c r="D81" s="41"/>
      <c r="E81" s="41"/>
      <c r="F81" s="41"/>
      <c r="G81" s="41"/>
      <c r="H81" s="41"/>
      <c r="I81" s="137"/>
      <c r="J81" s="198">
        <f>BK81</f>
        <v>0</v>
      </c>
      <c r="K81" s="41"/>
      <c r="L81" s="45"/>
      <c r="M81" s="96"/>
      <c r="N81" s="199"/>
      <c r="O81" s="97"/>
      <c r="P81" s="200">
        <f>P82</f>
        <v>0</v>
      </c>
      <c r="Q81" s="97"/>
      <c r="R81" s="200">
        <f>R82</f>
        <v>1.0452000000000001</v>
      </c>
      <c r="S81" s="97"/>
      <c r="T81" s="201">
        <f>T82</f>
        <v>0</v>
      </c>
      <c r="U81" s="39"/>
      <c r="V81" s="39"/>
      <c r="W81" s="39"/>
      <c r="X81" s="39"/>
      <c r="Y81" s="39"/>
      <c r="Z81" s="39"/>
      <c r="AA81" s="39"/>
      <c r="AB81" s="39"/>
      <c r="AC81" s="39"/>
      <c r="AD81" s="39"/>
      <c r="AE81" s="39"/>
      <c r="AT81" s="18" t="s">
        <v>72</v>
      </c>
      <c r="AU81" s="18" t="s">
        <v>111</v>
      </c>
      <c r="BK81" s="202">
        <f>BK82</f>
        <v>0</v>
      </c>
    </row>
    <row r="82" s="12" customFormat="1" ht="25.92" customHeight="1">
      <c r="A82" s="12"/>
      <c r="B82" s="203"/>
      <c r="C82" s="204"/>
      <c r="D82" s="205" t="s">
        <v>72</v>
      </c>
      <c r="E82" s="206" t="s">
        <v>135</v>
      </c>
      <c r="F82" s="206" t="s">
        <v>136</v>
      </c>
      <c r="G82" s="204"/>
      <c r="H82" s="204"/>
      <c r="I82" s="207"/>
      <c r="J82" s="208">
        <f>BK82</f>
        <v>0</v>
      </c>
      <c r="K82" s="204"/>
      <c r="L82" s="209"/>
      <c r="M82" s="210"/>
      <c r="N82" s="211"/>
      <c r="O82" s="211"/>
      <c r="P82" s="212">
        <f>P83</f>
        <v>0</v>
      </c>
      <c r="Q82" s="211"/>
      <c r="R82" s="212">
        <f>R83</f>
        <v>1.0452000000000001</v>
      </c>
      <c r="S82" s="211"/>
      <c r="T82" s="213">
        <f>T83</f>
        <v>0</v>
      </c>
      <c r="U82" s="12"/>
      <c r="V82" s="12"/>
      <c r="W82" s="12"/>
      <c r="X82" s="12"/>
      <c r="Y82" s="12"/>
      <c r="Z82" s="12"/>
      <c r="AA82" s="12"/>
      <c r="AB82" s="12"/>
      <c r="AC82" s="12"/>
      <c r="AD82" s="12"/>
      <c r="AE82" s="12"/>
      <c r="AR82" s="214" t="s">
        <v>81</v>
      </c>
      <c r="AT82" s="215" t="s">
        <v>72</v>
      </c>
      <c r="AU82" s="215" t="s">
        <v>73</v>
      </c>
      <c r="AY82" s="214" t="s">
        <v>137</v>
      </c>
      <c r="BK82" s="216">
        <f>BK83</f>
        <v>0</v>
      </c>
    </row>
    <row r="83" s="12" customFormat="1" ht="22.8" customHeight="1">
      <c r="A83" s="12"/>
      <c r="B83" s="203"/>
      <c r="C83" s="204"/>
      <c r="D83" s="205" t="s">
        <v>72</v>
      </c>
      <c r="E83" s="217" t="s">
        <v>186</v>
      </c>
      <c r="F83" s="217" t="s">
        <v>479</v>
      </c>
      <c r="G83" s="204"/>
      <c r="H83" s="204"/>
      <c r="I83" s="207"/>
      <c r="J83" s="218">
        <f>BK83</f>
        <v>0</v>
      </c>
      <c r="K83" s="204"/>
      <c r="L83" s="209"/>
      <c r="M83" s="210"/>
      <c r="N83" s="211"/>
      <c r="O83" s="211"/>
      <c r="P83" s="212">
        <f>SUM(P84:P145)</f>
        <v>0</v>
      </c>
      <c r="Q83" s="211"/>
      <c r="R83" s="212">
        <f>SUM(R84:R145)</f>
        <v>1.0452000000000001</v>
      </c>
      <c r="S83" s="211"/>
      <c r="T83" s="213">
        <f>SUM(T84:T145)</f>
        <v>0</v>
      </c>
      <c r="U83" s="12"/>
      <c r="V83" s="12"/>
      <c r="W83" s="12"/>
      <c r="X83" s="12"/>
      <c r="Y83" s="12"/>
      <c r="Z83" s="12"/>
      <c r="AA83" s="12"/>
      <c r="AB83" s="12"/>
      <c r="AC83" s="12"/>
      <c r="AD83" s="12"/>
      <c r="AE83" s="12"/>
      <c r="AR83" s="214" t="s">
        <v>81</v>
      </c>
      <c r="AT83" s="215" t="s">
        <v>72</v>
      </c>
      <c r="AU83" s="215" t="s">
        <v>81</v>
      </c>
      <c r="AY83" s="214" t="s">
        <v>137</v>
      </c>
      <c r="BK83" s="216">
        <f>SUM(BK84:BK145)</f>
        <v>0</v>
      </c>
    </row>
    <row r="84" s="2" customFormat="1" ht="16.5" customHeight="1">
      <c r="A84" s="39"/>
      <c r="B84" s="40"/>
      <c r="C84" s="219" t="s">
        <v>81</v>
      </c>
      <c r="D84" s="219" t="s">
        <v>139</v>
      </c>
      <c r="E84" s="220" t="s">
        <v>754</v>
      </c>
      <c r="F84" s="221" t="s">
        <v>755</v>
      </c>
      <c r="G84" s="222" t="s">
        <v>142</v>
      </c>
      <c r="H84" s="223">
        <v>19</v>
      </c>
      <c r="I84" s="224"/>
      <c r="J84" s="225">
        <f>ROUND(I84*H84,2)</f>
        <v>0</v>
      </c>
      <c r="K84" s="221" t="s">
        <v>143</v>
      </c>
      <c r="L84" s="45"/>
      <c r="M84" s="226" t="s">
        <v>19</v>
      </c>
      <c r="N84" s="227" t="s">
        <v>44</v>
      </c>
      <c r="O84" s="85"/>
      <c r="P84" s="228">
        <f>O84*H84</f>
        <v>0</v>
      </c>
      <c r="Q84" s="228">
        <v>0</v>
      </c>
      <c r="R84" s="228">
        <f>Q84*H84</f>
        <v>0</v>
      </c>
      <c r="S84" s="228">
        <v>0</v>
      </c>
      <c r="T84" s="229">
        <f>S84*H84</f>
        <v>0</v>
      </c>
      <c r="U84" s="39"/>
      <c r="V84" s="39"/>
      <c r="W84" s="39"/>
      <c r="X84" s="39"/>
      <c r="Y84" s="39"/>
      <c r="Z84" s="39"/>
      <c r="AA84" s="39"/>
      <c r="AB84" s="39"/>
      <c r="AC84" s="39"/>
      <c r="AD84" s="39"/>
      <c r="AE84" s="39"/>
      <c r="AR84" s="230" t="s">
        <v>144</v>
      </c>
      <c r="AT84" s="230" t="s">
        <v>139</v>
      </c>
      <c r="AU84" s="230" t="s">
        <v>83</v>
      </c>
      <c r="AY84" s="18" t="s">
        <v>137</v>
      </c>
      <c r="BE84" s="231">
        <f>IF(N84="základní",J84,0)</f>
        <v>0</v>
      </c>
      <c r="BF84" s="231">
        <f>IF(N84="snížená",J84,0)</f>
        <v>0</v>
      </c>
      <c r="BG84" s="231">
        <f>IF(N84="zákl. přenesená",J84,0)</f>
        <v>0</v>
      </c>
      <c r="BH84" s="231">
        <f>IF(N84="sníž. přenesená",J84,0)</f>
        <v>0</v>
      </c>
      <c r="BI84" s="231">
        <f>IF(N84="nulová",J84,0)</f>
        <v>0</v>
      </c>
      <c r="BJ84" s="18" t="s">
        <v>81</v>
      </c>
      <c r="BK84" s="231">
        <f>ROUND(I84*H84,2)</f>
        <v>0</v>
      </c>
      <c r="BL84" s="18" t="s">
        <v>144</v>
      </c>
      <c r="BM84" s="230" t="s">
        <v>756</v>
      </c>
    </row>
    <row r="85" s="2" customFormat="1">
      <c r="A85" s="39"/>
      <c r="B85" s="40"/>
      <c r="C85" s="41"/>
      <c r="D85" s="232" t="s">
        <v>146</v>
      </c>
      <c r="E85" s="41"/>
      <c r="F85" s="233" t="s">
        <v>757</v>
      </c>
      <c r="G85" s="41"/>
      <c r="H85" s="41"/>
      <c r="I85" s="137"/>
      <c r="J85" s="41"/>
      <c r="K85" s="41"/>
      <c r="L85" s="45"/>
      <c r="M85" s="234"/>
      <c r="N85" s="235"/>
      <c r="O85" s="85"/>
      <c r="P85" s="85"/>
      <c r="Q85" s="85"/>
      <c r="R85" s="85"/>
      <c r="S85" s="85"/>
      <c r="T85" s="86"/>
      <c r="U85" s="39"/>
      <c r="V85" s="39"/>
      <c r="W85" s="39"/>
      <c r="X85" s="39"/>
      <c r="Y85" s="39"/>
      <c r="Z85" s="39"/>
      <c r="AA85" s="39"/>
      <c r="AB85" s="39"/>
      <c r="AC85" s="39"/>
      <c r="AD85" s="39"/>
      <c r="AE85" s="39"/>
      <c r="AT85" s="18" t="s">
        <v>146</v>
      </c>
      <c r="AU85" s="18" t="s">
        <v>83</v>
      </c>
    </row>
    <row r="86" s="15" customFormat="1">
      <c r="A86" s="15"/>
      <c r="B86" s="268"/>
      <c r="C86" s="269"/>
      <c r="D86" s="232" t="s">
        <v>148</v>
      </c>
      <c r="E86" s="270" t="s">
        <v>19</v>
      </c>
      <c r="F86" s="271" t="s">
        <v>758</v>
      </c>
      <c r="G86" s="269"/>
      <c r="H86" s="270" t="s">
        <v>19</v>
      </c>
      <c r="I86" s="272"/>
      <c r="J86" s="269"/>
      <c r="K86" s="269"/>
      <c r="L86" s="273"/>
      <c r="M86" s="274"/>
      <c r="N86" s="275"/>
      <c r="O86" s="275"/>
      <c r="P86" s="275"/>
      <c r="Q86" s="275"/>
      <c r="R86" s="275"/>
      <c r="S86" s="275"/>
      <c r="T86" s="276"/>
      <c r="U86" s="15"/>
      <c r="V86" s="15"/>
      <c r="W86" s="15"/>
      <c r="X86" s="15"/>
      <c r="Y86" s="15"/>
      <c r="Z86" s="15"/>
      <c r="AA86" s="15"/>
      <c r="AB86" s="15"/>
      <c r="AC86" s="15"/>
      <c r="AD86" s="15"/>
      <c r="AE86" s="15"/>
      <c r="AT86" s="277" t="s">
        <v>148</v>
      </c>
      <c r="AU86" s="277" t="s">
        <v>83</v>
      </c>
      <c r="AV86" s="15" t="s">
        <v>81</v>
      </c>
      <c r="AW86" s="15" t="s">
        <v>35</v>
      </c>
      <c r="AX86" s="15" t="s">
        <v>73</v>
      </c>
      <c r="AY86" s="277" t="s">
        <v>137</v>
      </c>
    </row>
    <row r="87" s="13" customFormat="1">
      <c r="A87" s="13"/>
      <c r="B87" s="236"/>
      <c r="C87" s="237"/>
      <c r="D87" s="232" t="s">
        <v>148</v>
      </c>
      <c r="E87" s="238" t="s">
        <v>19</v>
      </c>
      <c r="F87" s="239" t="s">
        <v>759</v>
      </c>
      <c r="G87" s="237"/>
      <c r="H87" s="240">
        <v>2</v>
      </c>
      <c r="I87" s="241"/>
      <c r="J87" s="237"/>
      <c r="K87" s="237"/>
      <c r="L87" s="242"/>
      <c r="M87" s="243"/>
      <c r="N87" s="244"/>
      <c r="O87" s="244"/>
      <c r="P87" s="244"/>
      <c r="Q87" s="244"/>
      <c r="R87" s="244"/>
      <c r="S87" s="244"/>
      <c r="T87" s="245"/>
      <c r="U87" s="13"/>
      <c r="V87" s="13"/>
      <c r="W87" s="13"/>
      <c r="X87" s="13"/>
      <c r="Y87" s="13"/>
      <c r="Z87" s="13"/>
      <c r="AA87" s="13"/>
      <c r="AB87" s="13"/>
      <c r="AC87" s="13"/>
      <c r="AD87" s="13"/>
      <c r="AE87" s="13"/>
      <c r="AT87" s="246" t="s">
        <v>148</v>
      </c>
      <c r="AU87" s="246" t="s">
        <v>83</v>
      </c>
      <c r="AV87" s="13" t="s">
        <v>83</v>
      </c>
      <c r="AW87" s="13" t="s">
        <v>35</v>
      </c>
      <c r="AX87" s="13" t="s">
        <v>73</v>
      </c>
      <c r="AY87" s="246" t="s">
        <v>137</v>
      </c>
    </row>
    <row r="88" s="13" customFormat="1">
      <c r="A88" s="13"/>
      <c r="B88" s="236"/>
      <c r="C88" s="237"/>
      <c r="D88" s="232" t="s">
        <v>148</v>
      </c>
      <c r="E88" s="238" t="s">
        <v>19</v>
      </c>
      <c r="F88" s="239" t="s">
        <v>760</v>
      </c>
      <c r="G88" s="237"/>
      <c r="H88" s="240">
        <v>3</v>
      </c>
      <c r="I88" s="241"/>
      <c r="J88" s="237"/>
      <c r="K88" s="237"/>
      <c r="L88" s="242"/>
      <c r="M88" s="243"/>
      <c r="N88" s="244"/>
      <c r="O88" s="244"/>
      <c r="P88" s="244"/>
      <c r="Q88" s="244"/>
      <c r="R88" s="244"/>
      <c r="S88" s="244"/>
      <c r="T88" s="245"/>
      <c r="U88" s="13"/>
      <c r="V88" s="13"/>
      <c r="W88" s="13"/>
      <c r="X88" s="13"/>
      <c r="Y88" s="13"/>
      <c r="Z88" s="13"/>
      <c r="AA88" s="13"/>
      <c r="AB88" s="13"/>
      <c r="AC88" s="13"/>
      <c r="AD88" s="13"/>
      <c r="AE88" s="13"/>
      <c r="AT88" s="246" t="s">
        <v>148</v>
      </c>
      <c r="AU88" s="246" t="s">
        <v>83</v>
      </c>
      <c r="AV88" s="13" t="s">
        <v>83</v>
      </c>
      <c r="AW88" s="13" t="s">
        <v>35</v>
      </c>
      <c r="AX88" s="13" t="s">
        <v>73</v>
      </c>
      <c r="AY88" s="246" t="s">
        <v>137</v>
      </c>
    </row>
    <row r="89" s="13" customFormat="1">
      <c r="A89" s="13"/>
      <c r="B89" s="236"/>
      <c r="C89" s="237"/>
      <c r="D89" s="232" t="s">
        <v>148</v>
      </c>
      <c r="E89" s="238" t="s">
        <v>19</v>
      </c>
      <c r="F89" s="239" t="s">
        <v>761</v>
      </c>
      <c r="G89" s="237"/>
      <c r="H89" s="240">
        <v>2</v>
      </c>
      <c r="I89" s="241"/>
      <c r="J89" s="237"/>
      <c r="K89" s="237"/>
      <c r="L89" s="242"/>
      <c r="M89" s="243"/>
      <c r="N89" s="244"/>
      <c r="O89" s="244"/>
      <c r="P89" s="244"/>
      <c r="Q89" s="244"/>
      <c r="R89" s="244"/>
      <c r="S89" s="244"/>
      <c r="T89" s="245"/>
      <c r="U89" s="13"/>
      <c r="V89" s="13"/>
      <c r="W89" s="13"/>
      <c r="X89" s="13"/>
      <c r="Y89" s="13"/>
      <c r="Z89" s="13"/>
      <c r="AA89" s="13"/>
      <c r="AB89" s="13"/>
      <c r="AC89" s="13"/>
      <c r="AD89" s="13"/>
      <c r="AE89" s="13"/>
      <c r="AT89" s="246" t="s">
        <v>148</v>
      </c>
      <c r="AU89" s="246" t="s">
        <v>83</v>
      </c>
      <c r="AV89" s="13" t="s">
        <v>83</v>
      </c>
      <c r="AW89" s="13" t="s">
        <v>35</v>
      </c>
      <c r="AX89" s="13" t="s">
        <v>73</v>
      </c>
      <c r="AY89" s="246" t="s">
        <v>137</v>
      </c>
    </row>
    <row r="90" s="13" customFormat="1">
      <c r="A90" s="13"/>
      <c r="B90" s="236"/>
      <c r="C90" s="237"/>
      <c r="D90" s="232" t="s">
        <v>148</v>
      </c>
      <c r="E90" s="238" t="s">
        <v>19</v>
      </c>
      <c r="F90" s="239" t="s">
        <v>762</v>
      </c>
      <c r="G90" s="237"/>
      <c r="H90" s="240">
        <v>2</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148</v>
      </c>
      <c r="AU90" s="246" t="s">
        <v>83</v>
      </c>
      <c r="AV90" s="13" t="s">
        <v>83</v>
      </c>
      <c r="AW90" s="13" t="s">
        <v>35</v>
      </c>
      <c r="AX90" s="13" t="s">
        <v>73</v>
      </c>
      <c r="AY90" s="246" t="s">
        <v>137</v>
      </c>
    </row>
    <row r="91" s="13" customFormat="1">
      <c r="A91" s="13"/>
      <c r="B91" s="236"/>
      <c r="C91" s="237"/>
      <c r="D91" s="232" t="s">
        <v>148</v>
      </c>
      <c r="E91" s="238" t="s">
        <v>19</v>
      </c>
      <c r="F91" s="239" t="s">
        <v>763</v>
      </c>
      <c r="G91" s="237"/>
      <c r="H91" s="240">
        <v>2</v>
      </c>
      <c r="I91" s="241"/>
      <c r="J91" s="237"/>
      <c r="K91" s="237"/>
      <c r="L91" s="242"/>
      <c r="M91" s="243"/>
      <c r="N91" s="244"/>
      <c r="O91" s="244"/>
      <c r="P91" s="244"/>
      <c r="Q91" s="244"/>
      <c r="R91" s="244"/>
      <c r="S91" s="244"/>
      <c r="T91" s="245"/>
      <c r="U91" s="13"/>
      <c r="V91" s="13"/>
      <c r="W91" s="13"/>
      <c r="X91" s="13"/>
      <c r="Y91" s="13"/>
      <c r="Z91" s="13"/>
      <c r="AA91" s="13"/>
      <c r="AB91" s="13"/>
      <c r="AC91" s="13"/>
      <c r="AD91" s="13"/>
      <c r="AE91" s="13"/>
      <c r="AT91" s="246" t="s">
        <v>148</v>
      </c>
      <c r="AU91" s="246" t="s">
        <v>83</v>
      </c>
      <c r="AV91" s="13" t="s">
        <v>83</v>
      </c>
      <c r="AW91" s="13" t="s">
        <v>35</v>
      </c>
      <c r="AX91" s="13" t="s">
        <v>73</v>
      </c>
      <c r="AY91" s="246" t="s">
        <v>137</v>
      </c>
    </row>
    <row r="92" s="13" customFormat="1">
      <c r="A92" s="13"/>
      <c r="B92" s="236"/>
      <c r="C92" s="237"/>
      <c r="D92" s="232" t="s">
        <v>148</v>
      </c>
      <c r="E92" s="238" t="s">
        <v>19</v>
      </c>
      <c r="F92" s="239" t="s">
        <v>764</v>
      </c>
      <c r="G92" s="237"/>
      <c r="H92" s="240">
        <v>2</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148</v>
      </c>
      <c r="AU92" s="246" t="s">
        <v>83</v>
      </c>
      <c r="AV92" s="13" t="s">
        <v>83</v>
      </c>
      <c r="AW92" s="13" t="s">
        <v>35</v>
      </c>
      <c r="AX92" s="13" t="s">
        <v>73</v>
      </c>
      <c r="AY92" s="246" t="s">
        <v>137</v>
      </c>
    </row>
    <row r="93" s="13" customFormat="1">
      <c r="A93" s="13"/>
      <c r="B93" s="236"/>
      <c r="C93" s="237"/>
      <c r="D93" s="232" t="s">
        <v>148</v>
      </c>
      <c r="E93" s="238" t="s">
        <v>19</v>
      </c>
      <c r="F93" s="239" t="s">
        <v>765</v>
      </c>
      <c r="G93" s="237"/>
      <c r="H93" s="240">
        <v>2</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148</v>
      </c>
      <c r="AU93" s="246" t="s">
        <v>83</v>
      </c>
      <c r="AV93" s="13" t="s">
        <v>83</v>
      </c>
      <c r="AW93" s="13" t="s">
        <v>35</v>
      </c>
      <c r="AX93" s="13" t="s">
        <v>73</v>
      </c>
      <c r="AY93" s="246" t="s">
        <v>137</v>
      </c>
    </row>
    <row r="94" s="13" customFormat="1">
      <c r="A94" s="13"/>
      <c r="B94" s="236"/>
      <c r="C94" s="237"/>
      <c r="D94" s="232" t="s">
        <v>148</v>
      </c>
      <c r="E94" s="238" t="s">
        <v>19</v>
      </c>
      <c r="F94" s="239" t="s">
        <v>766</v>
      </c>
      <c r="G94" s="237"/>
      <c r="H94" s="240">
        <v>4</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148</v>
      </c>
      <c r="AU94" s="246" t="s">
        <v>83</v>
      </c>
      <c r="AV94" s="13" t="s">
        <v>83</v>
      </c>
      <c r="AW94" s="13" t="s">
        <v>35</v>
      </c>
      <c r="AX94" s="13" t="s">
        <v>73</v>
      </c>
      <c r="AY94" s="246" t="s">
        <v>137</v>
      </c>
    </row>
    <row r="95" s="14" customFormat="1">
      <c r="A95" s="14"/>
      <c r="B95" s="247"/>
      <c r="C95" s="248"/>
      <c r="D95" s="232" t="s">
        <v>148</v>
      </c>
      <c r="E95" s="249" t="s">
        <v>19</v>
      </c>
      <c r="F95" s="250" t="s">
        <v>150</v>
      </c>
      <c r="G95" s="248"/>
      <c r="H95" s="251">
        <v>19</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148</v>
      </c>
      <c r="AU95" s="257" t="s">
        <v>83</v>
      </c>
      <c r="AV95" s="14" t="s">
        <v>144</v>
      </c>
      <c r="AW95" s="14" t="s">
        <v>35</v>
      </c>
      <c r="AX95" s="14" t="s">
        <v>81</v>
      </c>
      <c r="AY95" s="257" t="s">
        <v>137</v>
      </c>
    </row>
    <row r="96" s="2" customFormat="1" ht="24" customHeight="1">
      <c r="A96" s="39"/>
      <c r="B96" s="40"/>
      <c r="C96" s="219" t="s">
        <v>83</v>
      </c>
      <c r="D96" s="219" t="s">
        <v>139</v>
      </c>
      <c r="E96" s="220" t="s">
        <v>767</v>
      </c>
      <c r="F96" s="221" t="s">
        <v>768</v>
      </c>
      <c r="G96" s="222" t="s">
        <v>142</v>
      </c>
      <c r="H96" s="223">
        <v>1425</v>
      </c>
      <c r="I96" s="224"/>
      <c r="J96" s="225">
        <f>ROUND(I96*H96,2)</f>
        <v>0</v>
      </c>
      <c r="K96" s="221" t="s">
        <v>143</v>
      </c>
      <c r="L96" s="45"/>
      <c r="M96" s="226" t="s">
        <v>19</v>
      </c>
      <c r="N96" s="227" t="s">
        <v>44</v>
      </c>
      <c r="O96" s="85"/>
      <c r="P96" s="228">
        <f>O96*H96</f>
        <v>0</v>
      </c>
      <c r="Q96" s="228">
        <v>0</v>
      </c>
      <c r="R96" s="228">
        <f>Q96*H96</f>
        <v>0</v>
      </c>
      <c r="S96" s="228">
        <v>0</v>
      </c>
      <c r="T96" s="229">
        <f>S96*H96</f>
        <v>0</v>
      </c>
      <c r="U96" s="39"/>
      <c r="V96" s="39"/>
      <c r="W96" s="39"/>
      <c r="X96" s="39"/>
      <c r="Y96" s="39"/>
      <c r="Z96" s="39"/>
      <c r="AA96" s="39"/>
      <c r="AB96" s="39"/>
      <c r="AC96" s="39"/>
      <c r="AD96" s="39"/>
      <c r="AE96" s="39"/>
      <c r="AR96" s="230" t="s">
        <v>144</v>
      </c>
      <c r="AT96" s="230" t="s">
        <v>139</v>
      </c>
      <c r="AU96" s="230" t="s">
        <v>83</v>
      </c>
      <c r="AY96" s="18" t="s">
        <v>137</v>
      </c>
      <c r="BE96" s="231">
        <f>IF(N96="základní",J96,0)</f>
        <v>0</v>
      </c>
      <c r="BF96" s="231">
        <f>IF(N96="snížená",J96,0)</f>
        <v>0</v>
      </c>
      <c r="BG96" s="231">
        <f>IF(N96="zákl. přenesená",J96,0)</f>
        <v>0</v>
      </c>
      <c r="BH96" s="231">
        <f>IF(N96="sníž. přenesená",J96,0)</f>
        <v>0</v>
      </c>
      <c r="BI96" s="231">
        <f>IF(N96="nulová",J96,0)</f>
        <v>0</v>
      </c>
      <c r="BJ96" s="18" t="s">
        <v>81</v>
      </c>
      <c r="BK96" s="231">
        <f>ROUND(I96*H96,2)</f>
        <v>0</v>
      </c>
      <c r="BL96" s="18" t="s">
        <v>144</v>
      </c>
      <c r="BM96" s="230" t="s">
        <v>769</v>
      </c>
    </row>
    <row r="97" s="2" customFormat="1">
      <c r="A97" s="39"/>
      <c r="B97" s="40"/>
      <c r="C97" s="41"/>
      <c r="D97" s="232" t="s">
        <v>146</v>
      </c>
      <c r="E97" s="41"/>
      <c r="F97" s="233" t="s">
        <v>757</v>
      </c>
      <c r="G97" s="41"/>
      <c r="H97" s="41"/>
      <c r="I97" s="137"/>
      <c r="J97" s="41"/>
      <c r="K97" s="41"/>
      <c r="L97" s="45"/>
      <c r="M97" s="234"/>
      <c r="N97" s="235"/>
      <c r="O97" s="85"/>
      <c r="P97" s="85"/>
      <c r="Q97" s="85"/>
      <c r="R97" s="85"/>
      <c r="S97" s="85"/>
      <c r="T97" s="86"/>
      <c r="U97" s="39"/>
      <c r="V97" s="39"/>
      <c r="W97" s="39"/>
      <c r="X97" s="39"/>
      <c r="Y97" s="39"/>
      <c r="Z97" s="39"/>
      <c r="AA97" s="39"/>
      <c r="AB97" s="39"/>
      <c r="AC97" s="39"/>
      <c r="AD97" s="39"/>
      <c r="AE97" s="39"/>
      <c r="AT97" s="18" t="s">
        <v>146</v>
      </c>
      <c r="AU97" s="18" t="s">
        <v>83</v>
      </c>
    </row>
    <row r="98" s="15" customFormat="1">
      <c r="A98" s="15"/>
      <c r="B98" s="268"/>
      <c r="C98" s="269"/>
      <c r="D98" s="232" t="s">
        <v>148</v>
      </c>
      <c r="E98" s="270" t="s">
        <v>19</v>
      </c>
      <c r="F98" s="271" t="s">
        <v>758</v>
      </c>
      <c r="G98" s="269"/>
      <c r="H98" s="270" t="s">
        <v>19</v>
      </c>
      <c r="I98" s="272"/>
      <c r="J98" s="269"/>
      <c r="K98" s="269"/>
      <c r="L98" s="273"/>
      <c r="M98" s="274"/>
      <c r="N98" s="275"/>
      <c r="O98" s="275"/>
      <c r="P98" s="275"/>
      <c r="Q98" s="275"/>
      <c r="R98" s="275"/>
      <c r="S98" s="275"/>
      <c r="T98" s="276"/>
      <c r="U98" s="15"/>
      <c r="V98" s="15"/>
      <c r="W98" s="15"/>
      <c r="X98" s="15"/>
      <c r="Y98" s="15"/>
      <c r="Z98" s="15"/>
      <c r="AA98" s="15"/>
      <c r="AB98" s="15"/>
      <c r="AC98" s="15"/>
      <c r="AD98" s="15"/>
      <c r="AE98" s="15"/>
      <c r="AT98" s="277" t="s">
        <v>148</v>
      </c>
      <c r="AU98" s="277" t="s">
        <v>83</v>
      </c>
      <c r="AV98" s="15" t="s">
        <v>81</v>
      </c>
      <c r="AW98" s="15" t="s">
        <v>35</v>
      </c>
      <c r="AX98" s="15" t="s">
        <v>73</v>
      </c>
      <c r="AY98" s="277" t="s">
        <v>137</v>
      </c>
    </row>
    <row r="99" s="13" customFormat="1">
      <c r="A99" s="13"/>
      <c r="B99" s="236"/>
      <c r="C99" s="237"/>
      <c r="D99" s="232" t="s">
        <v>148</v>
      </c>
      <c r="E99" s="238" t="s">
        <v>19</v>
      </c>
      <c r="F99" s="239" t="s">
        <v>770</v>
      </c>
      <c r="G99" s="237"/>
      <c r="H99" s="240">
        <v>150</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148</v>
      </c>
      <c r="AU99" s="246" t="s">
        <v>83</v>
      </c>
      <c r="AV99" s="13" t="s">
        <v>83</v>
      </c>
      <c r="AW99" s="13" t="s">
        <v>35</v>
      </c>
      <c r="AX99" s="13" t="s">
        <v>73</v>
      </c>
      <c r="AY99" s="246" t="s">
        <v>137</v>
      </c>
    </row>
    <row r="100" s="13" customFormat="1">
      <c r="A100" s="13"/>
      <c r="B100" s="236"/>
      <c r="C100" s="237"/>
      <c r="D100" s="232" t="s">
        <v>148</v>
      </c>
      <c r="E100" s="238" t="s">
        <v>19</v>
      </c>
      <c r="F100" s="239" t="s">
        <v>771</v>
      </c>
      <c r="G100" s="237"/>
      <c r="H100" s="240">
        <v>225</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148</v>
      </c>
      <c r="AU100" s="246" t="s">
        <v>83</v>
      </c>
      <c r="AV100" s="13" t="s">
        <v>83</v>
      </c>
      <c r="AW100" s="13" t="s">
        <v>35</v>
      </c>
      <c r="AX100" s="13" t="s">
        <v>73</v>
      </c>
      <c r="AY100" s="246" t="s">
        <v>137</v>
      </c>
    </row>
    <row r="101" s="13" customFormat="1">
      <c r="A101" s="13"/>
      <c r="B101" s="236"/>
      <c r="C101" s="237"/>
      <c r="D101" s="232" t="s">
        <v>148</v>
      </c>
      <c r="E101" s="238" t="s">
        <v>19</v>
      </c>
      <c r="F101" s="239" t="s">
        <v>772</v>
      </c>
      <c r="G101" s="237"/>
      <c r="H101" s="240">
        <v>150</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148</v>
      </c>
      <c r="AU101" s="246" t="s">
        <v>83</v>
      </c>
      <c r="AV101" s="13" t="s">
        <v>83</v>
      </c>
      <c r="AW101" s="13" t="s">
        <v>35</v>
      </c>
      <c r="AX101" s="13" t="s">
        <v>73</v>
      </c>
      <c r="AY101" s="246" t="s">
        <v>137</v>
      </c>
    </row>
    <row r="102" s="13" customFormat="1">
      <c r="A102" s="13"/>
      <c r="B102" s="236"/>
      <c r="C102" s="237"/>
      <c r="D102" s="232" t="s">
        <v>148</v>
      </c>
      <c r="E102" s="238" t="s">
        <v>19</v>
      </c>
      <c r="F102" s="239" t="s">
        <v>773</v>
      </c>
      <c r="G102" s="237"/>
      <c r="H102" s="240">
        <v>150</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148</v>
      </c>
      <c r="AU102" s="246" t="s">
        <v>83</v>
      </c>
      <c r="AV102" s="13" t="s">
        <v>83</v>
      </c>
      <c r="AW102" s="13" t="s">
        <v>35</v>
      </c>
      <c r="AX102" s="13" t="s">
        <v>73</v>
      </c>
      <c r="AY102" s="246" t="s">
        <v>137</v>
      </c>
    </row>
    <row r="103" s="13" customFormat="1">
      <c r="A103" s="13"/>
      <c r="B103" s="236"/>
      <c r="C103" s="237"/>
      <c r="D103" s="232" t="s">
        <v>148</v>
      </c>
      <c r="E103" s="238" t="s">
        <v>19</v>
      </c>
      <c r="F103" s="239" t="s">
        <v>774</v>
      </c>
      <c r="G103" s="237"/>
      <c r="H103" s="240">
        <v>150</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148</v>
      </c>
      <c r="AU103" s="246" t="s">
        <v>83</v>
      </c>
      <c r="AV103" s="13" t="s">
        <v>83</v>
      </c>
      <c r="AW103" s="13" t="s">
        <v>35</v>
      </c>
      <c r="AX103" s="13" t="s">
        <v>73</v>
      </c>
      <c r="AY103" s="246" t="s">
        <v>137</v>
      </c>
    </row>
    <row r="104" s="13" customFormat="1">
      <c r="A104" s="13"/>
      <c r="B104" s="236"/>
      <c r="C104" s="237"/>
      <c r="D104" s="232" t="s">
        <v>148</v>
      </c>
      <c r="E104" s="238" t="s">
        <v>19</v>
      </c>
      <c r="F104" s="239" t="s">
        <v>775</v>
      </c>
      <c r="G104" s="237"/>
      <c r="H104" s="240">
        <v>150</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148</v>
      </c>
      <c r="AU104" s="246" t="s">
        <v>83</v>
      </c>
      <c r="AV104" s="13" t="s">
        <v>83</v>
      </c>
      <c r="AW104" s="13" t="s">
        <v>35</v>
      </c>
      <c r="AX104" s="13" t="s">
        <v>73</v>
      </c>
      <c r="AY104" s="246" t="s">
        <v>137</v>
      </c>
    </row>
    <row r="105" s="13" customFormat="1">
      <c r="A105" s="13"/>
      <c r="B105" s="236"/>
      <c r="C105" s="237"/>
      <c r="D105" s="232" t="s">
        <v>148</v>
      </c>
      <c r="E105" s="238" t="s">
        <v>19</v>
      </c>
      <c r="F105" s="239" t="s">
        <v>776</v>
      </c>
      <c r="G105" s="237"/>
      <c r="H105" s="240">
        <v>150</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148</v>
      </c>
      <c r="AU105" s="246" t="s">
        <v>83</v>
      </c>
      <c r="AV105" s="13" t="s">
        <v>83</v>
      </c>
      <c r="AW105" s="13" t="s">
        <v>35</v>
      </c>
      <c r="AX105" s="13" t="s">
        <v>73</v>
      </c>
      <c r="AY105" s="246" t="s">
        <v>137</v>
      </c>
    </row>
    <row r="106" s="13" customFormat="1">
      <c r="A106" s="13"/>
      <c r="B106" s="236"/>
      <c r="C106" s="237"/>
      <c r="D106" s="232" t="s">
        <v>148</v>
      </c>
      <c r="E106" s="238" t="s">
        <v>19</v>
      </c>
      <c r="F106" s="239" t="s">
        <v>777</v>
      </c>
      <c r="G106" s="237"/>
      <c r="H106" s="240">
        <v>300</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148</v>
      </c>
      <c r="AU106" s="246" t="s">
        <v>83</v>
      </c>
      <c r="AV106" s="13" t="s">
        <v>83</v>
      </c>
      <c r="AW106" s="13" t="s">
        <v>35</v>
      </c>
      <c r="AX106" s="13" t="s">
        <v>73</v>
      </c>
      <c r="AY106" s="246" t="s">
        <v>137</v>
      </c>
    </row>
    <row r="107" s="14" customFormat="1">
      <c r="A107" s="14"/>
      <c r="B107" s="247"/>
      <c r="C107" s="248"/>
      <c r="D107" s="232" t="s">
        <v>148</v>
      </c>
      <c r="E107" s="249" t="s">
        <v>19</v>
      </c>
      <c r="F107" s="250" t="s">
        <v>150</v>
      </c>
      <c r="G107" s="248"/>
      <c r="H107" s="251">
        <v>1425</v>
      </c>
      <c r="I107" s="252"/>
      <c r="J107" s="248"/>
      <c r="K107" s="248"/>
      <c r="L107" s="253"/>
      <c r="M107" s="254"/>
      <c r="N107" s="255"/>
      <c r="O107" s="255"/>
      <c r="P107" s="255"/>
      <c r="Q107" s="255"/>
      <c r="R107" s="255"/>
      <c r="S107" s="255"/>
      <c r="T107" s="256"/>
      <c r="U107" s="14"/>
      <c r="V107" s="14"/>
      <c r="W107" s="14"/>
      <c r="X107" s="14"/>
      <c r="Y107" s="14"/>
      <c r="Z107" s="14"/>
      <c r="AA107" s="14"/>
      <c r="AB107" s="14"/>
      <c r="AC107" s="14"/>
      <c r="AD107" s="14"/>
      <c r="AE107" s="14"/>
      <c r="AT107" s="257" t="s">
        <v>148</v>
      </c>
      <c r="AU107" s="257" t="s">
        <v>83</v>
      </c>
      <c r="AV107" s="14" t="s">
        <v>144</v>
      </c>
      <c r="AW107" s="14" t="s">
        <v>35</v>
      </c>
      <c r="AX107" s="14" t="s">
        <v>81</v>
      </c>
      <c r="AY107" s="257" t="s">
        <v>137</v>
      </c>
    </row>
    <row r="108" s="2" customFormat="1" ht="16.5" customHeight="1">
      <c r="A108" s="39"/>
      <c r="B108" s="40"/>
      <c r="C108" s="219" t="s">
        <v>156</v>
      </c>
      <c r="D108" s="219" t="s">
        <v>139</v>
      </c>
      <c r="E108" s="220" t="s">
        <v>778</v>
      </c>
      <c r="F108" s="221" t="s">
        <v>779</v>
      </c>
      <c r="G108" s="222" t="s">
        <v>142</v>
      </c>
      <c r="H108" s="223">
        <v>6</v>
      </c>
      <c r="I108" s="224"/>
      <c r="J108" s="225">
        <f>ROUND(I108*H108,2)</f>
        <v>0</v>
      </c>
      <c r="K108" s="221" t="s">
        <v>143</v>
      </c>
      <c r="L108" s="45"/>
      <c r="M108" s="226" t="s">
        <v>19</v>
      </c>
      <c r="N108" s="227" t="s">
        <v>44</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144</v>
      </c>
      <c r="AT108" s="230" t="s">
        <v>139</v>
      </c>
      <c r="AU108" s="230" t="s">
        <v>83</v>
      </c>
      <c r="AY108" s="18" t="s">
        <v>137</v>
      </c>
      <c r="BE108" s="231">
        <f>IF(N108="základní",J108,0)</f>
        <v>0</v>
      </c>
      <c r="BF108" s="231">
        <f>IF(N108="snížená",J108,0)</f>
        <v>0</v>
      </c>
      <c r="BG108" s="231">
        <f>IF(N108="zákl. přenesená",J108,0)</f>
        <v>0</v>
      </c>
      <c r="BH108" s="231">
        <f>IF(N108="sníž. přenesená",J108,0)</f>
        <v>0</v>
      </c>
      <c r="BI108" s="231">
        <f>IF(N108="nulová",J108,0)</f>
        <v>0</v>
      </c>
      <c r="BJ108" s="18" t="s">
        <v>81</v>
      </c>
      <c r="BK108" s="231">
        <f>ROUND(I108*H108,2)</f>
        <v>0</v>
      </c>
      <c r="BL108" s="18" t="s">
        <v>144</v>
      </c>
      <c r="BM108" s="230" t="s">
        <v>780</v>
      </c>
    </row>
    <row r="109" s="2" customFormat="1">
      <c r="A109" s="39"/>
      <c r="B109" s="40"/>
      <c r="C109" s="41"/>
      <c r="D109" s="232" t="s">
        <v>146</v>
      </c>
      <c r="E109" s="41"/>
      <c r="F109" s="233" t="s">
        <v>781</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146</v>
      </c>
      <c r="AU109" s="18" t="s">
        <v>83</v>
      </c>
    </row>
    <row r="110" s="15" customFormat="1">
      <c r="A110" s="15"/>
      <c r="B110" s="268"/>
      <c r="C110" s="269"/>
      <c r="D110" s="232" t="s">
        <v>148</v>
      </c>
      <c r="E110" s="270" t="s">
        <v>19</v>
      </c>
      <c r="F110" s="271" t="s">
        <v>782</v>
      </c>
      <c r="G110" s="269"/>
      <c r="H110" s="270" t="s">
        <v>19</v>
      </c>
      <c r="I110" s="272"/>
      <c r="J110" s="269"/>
      <c r="K110" s="269"/>
      <c r="L110" s="273"/>
      <c r="M110" s="274"/>
      <c r="N110" s="275"/>
      <c r="O110" s="275"/>
      <c r="P110" s="275"/>
      <c r="Q110" s="275"/>
      <c r="R110" s="275"/>
      <c r="S110" s="275"/>
      <c r="T110" s="276"/>
      <c r="U110" s="15"/>
      <c r="V110" s="15"/>
      <c r="W110" s="15"/>
      <c r="X110" s="15"/>
      <c r="Y110" s="15"/>
      <c r="Z110" s="15"/>
      <c r="AA110" s="15"/>
      <c r="AB110" s="15"/>
      <c r="AC110" s="15"/>
      <c r="AD110" s="15"/>
      <c r="AE110" s="15"/>
      <c r="AT110" s="277" t="s">
        <v>148</v>
      </c>
      <c r="AU110" s="277" t="s">
        <v>83</v>
      </c>
      <c r="AV110" s="15" t="s">
        <v>81</v>
      </c>
      <c r="AW110" s="15" t="s">
        <v>35</v>
      </c>
      <c r="AX110" s="15" t="s">
        <v>73</v>
      </c>
      <c r="AY110" s="277" t="s">
        <v>137</v>
      </c>
    </row>
    <row r="111" s="13" customFormat="1">
      <c r="A111" s="13"/>
      <c r="B111" s="236"/>
      <c r="C111" s="237"/>
      <c r="D111" s="232" t="s">
        <v>148</v>
      </c>
      <c r="E111" s="238" t="s">
        <v>19</v>
      </c>
      <c r="F111" s="239" t="s">
        <v>783</v>
      </c>
      <c r="G111" s="237"/>
      <c r="H111" s="240">
        <v>6</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148</v>
      </c>
      <c r="AU111" s="246" t="s">
        <v>83</v>
      </c>
      <c r="AV111" s="13" t="s">
        <v>83</v>
      </c>
      <c r="AW111" s="13" t="s">
        <v>35</v>
      </c>
      <c r="AX111" s="13" t="s">
        <v>73</v>
      </c>
      <c r="AY111" s="246" t="s">
        <v>137</v>
      </c>
    </row>
    <row r="112" s="14" customFormat="1">
      <c r="A112" s="14"/>
      <c r="B112" s="247"/>
      <c r="C112" s="248"/>
      <c r="D112" s="232" t="s">
        <v>148</v>
      </c>
      <c r="E112" s="249" t="s">
        <v>19</v>
      </c>
      <c r="F112" s="250" t="s">
        <v>150</v>
      </c>
      <c r="G112" s="248"/>
      <c r="H112" s="251">
        <v>6</v>
      </c>
      <c r="I112" s="252"/>
      <c r="J112" s="248"/>
      <c r="K112" s="248"/>
      <c r="L112" s="253"/>
      <c r="M112" s="254"/>
      <c r="N112" s="255"/>
      <c r="O112" s="255"/>
      <c r="P112" s="255"/>
      <c r="Q112" s="255"/>
      <c r="R112" s="255"/>
      <c r="S112" s="255"/>
      <c r="T112" s="256"/>
      <c r="U112" s="14"/>
      <c r="V112" s="14"/>
      <c r="W112" s="14"/>
      <c r="X112" s="14"/>
      <c r="Y112" s="14"/>
      <c r="Z112" s="14"/>
      <c r="AA112" s="14"/>
      <c r="AB112" s="14"/>
      <c r="AC112" s="14"/>
      <c r="AD112" s="14"/>
      <c r="AE112" s="14"/>
      <c r="AT112" s="257" t="s">
        <v>148</v>
      </c>
      <c r="AU112" s="257" t="s">
        <v>83</v>
      </c>
      <c r="AV112" s="14" t="s">
        <v>144</v>
      </c>
      <c r="AW112" s="14" t="s">
        <v>35</v>
      </c>
      <c r="AX112" s="14" t="s">
        <v>81</v>
      </c>
      <c r="AY112" s="257" t="s">
        <v>137</v>
      </c>
    </row>
    <row r="113" s="2" customFormat="1" ht="24" customHeight="1">
      <c r="A113" s="39"/>
      <c r="B113" s="40"/>
      <c r="C113" s="219" t="s">
        <v>144</v>
      </c>
      <c r="D113" s="219" t="s">
        <v>139</v>
      </c>
      <c r="E113" s="220" t="s">
        <v>784</v>
      </c>
      <c r="F113" s="221" t="s">
        <v>785</v>
      </c>
      <c r="G113" s="222" t="s">
        <v>142</v>
      </c>
      <c r="H113" s="223">
        <v>450</v>
      </c>
      <c r="I113" s="224"/>
      <c r="J113" s="225">
        <f>ROUND(I113*H113,2)</f>
        <v>0</v>
      </c>
      <c r="K113" s="221" t="s">
        <v>143</v>
      </c>
      <c r="L113" s="45"/>
      <c r="M113" s="226" t="s">
        <v>19</v>
      </c>
      <c r="N113" s="227" t="s">
        <v>44</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144</v>
      </c>
      <c r="AT113" s="230" t="s">
        <v>139</v>
      </c>
      <c r="AU113" s="230" t="s">
        <v>83</v>
      </c>
      <c r="AY113" s="18" t="s">
        <v>137</v>
      </c>
      <c r="BE113" s="231">
        <f>IF(N113="základní",J113,0)</f>
        <v>0</v>
      </c>
      <c r="BF113" s="231">
        <f>IF(N113="snížená",J113,0)</f>
        <v>0</v>
      </c>
      <c r="BG113" s="231">
        <f>IF(N113="zákl. přenesená",J113,0)</f>
        <v>0</v>
      </c>
      <c r="BH113" s="231">
        <f>IF(N113="sníž. přenesená",J113,0)</f>
        <v>0</v>
      </c>
      <c r="BI113" s="231">
        <f>IF(N113="nulová",J113,0)</f>
        <v>0</v>
      </c>
      <c r="BJ113" s="18" t="s">
        <v>81</v>
      </c>
      <c r="BK113" s="231">
        <f>ROUND(I113*H113,2)</f>
        <v>0</v>
      </c>
      <c r="BL113" s="18" t="s">
        <v>144</v>
      </c>
      <c r="BM113" s="230" t="s">
        <v>786</v>
      </c>
    </row>
    <row r="114" s="2" customFormat="1">
      <c r="A114" s="39"/>
      <c r="B114" s="40"/>
      <c r="C114" s="41"/>
      <c r="D114" s="232" t="s">
        <v>146</v>
      </c>
      <c r="E114" s="41"/>
      <c r="F114" s="233" t="s">
        <v>781</v>
      </c>
      <c r="G114" s="41"/>
      <c r="H114" s="41"/>
      <c r="I114" s="137"/>
      <c r="J114" s="41"/>
      <c r="K114" s="41"/>
      <c r="L114" s="45"/>
      <c r="M114" s="234"/>
      <c r="N114" s="235"/>
      <c r="O114" s="85"/>
      <c r="P114" s="85"/>
      <c r="Q114" s="85"/>
      <c r="R114" s="85"/>
      <c r="S114" s="85"/>
      <c r="T114" s="86"/>
      <c r="U114" s="39"/>
      <c r="V114" s="39"/>
      <c r="W114" s="39"/>
      <c r="X114" s="39"/>
      <c r="Y114" s="39"/>
      <c r="Z114" s="39"/>
      <c r="AA114" s="39"/>
      <c r="AB114" s="39"/>
      <c r="AC114" s="39"/>
      <c r="AD114" s="39"/>
      <c r="AE114" s="39"/>
      <c r="AT114" s="18" t="s">
        <v>146</v>
      </c>
      <c r="AU114" s="18" t="s">
        <v>83</v>
      </c>
    </row>
    <row r="115" s="15" customFormat="1">
      <c r="A115" s="15"/>
      <c r="B115" s="268"/>
      <c r="C115" s="269"/>
      <c r="D115" s="232" t="s">
        <v>148</v>
      </c>
      <c r="E115" s="270" t="s">
        <v>19</v>
      </c>
      <c r="F115" s="271" t="s">
        <v>782</v>
      </c>
      <c r="G115" s="269"/>
      <c r="H115" s="270" t="s">
        <v>19</v>
      </c>
      <c r="I115" s="272"/>
      <c r="J115" s="269"/>
      <c r="K115" s="269"/>
      <c r="L115" s="273"/>
      <c r="M115" s="274"/>
      <c r="N115" s="275"/>
      <c r="O115" s="275"/>
      <c r="P115" s="275"/>
      <c r="Q115" s="275"/>
      <c r="R115" s="275"/>
      <c r="S115" s="275"/>
      <c r="T115" s="276"/>
      <c r="U115" s="15"/>
      <c r="V115" s="15"/>
      <c r="W115" s="15"/>
      <c r="X115" s="15"/>
      <c r="Y115" s="15"/>
      <c r="Z115" s="15"/>
      <c r="AA115" s="15"/>
      <c r="AB115" s="15"/>
      <c r="AC115" s="15"/>
      <c r="AD115" s="15"/>
      <c r="AE115" s="15"/>
      <c r="AT115" s="277" t="s">
        <v>148</v>
      </c>
      <c r="AU115" s="277" t="s">
        <v>83</v>
      </c>
      <c r="AV115" s="15" t="s">
        <v>81</v>
      </c>
      <c r="AW115" s="15" t="s">
        <v>35</v>
      </c>
      <c r="AX115" s="15" t="s">
        <v>73</v>
      </c>
      <c r="AY115" s="277" t="s">
        <v>137</v>
      </c>
    </row>
    <row r="116" s="13" customFormat="1">
      <c r="A116" s="13"/>
      <c r="B116" s="236"/>
      <c r="C116" s="237"/>
      <c r="D116" s="232" t="s">
        <v>148</v>
      </c>
      <c r="E116" s="238" t="s">
        <v>19</v>
      </c>
      <c r="F116" s="239" t="s">
        <v>787</v>
      </c>
      <c r="G116" s="237"/>
      <c r="H116" s="240">
        <v>450</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148</v>
      </c>
      <c r="AU116" s="246" t="s">
        <v>83</v>
      </c>
      <c r="AV116" s="13" t="s">
        <v>83</v>
      </c>
      <c r="AW116" s="13" t="s">
        <v>35</v>
      </c>
      <c r="AX116" s="13" t="s">
        <v>73</v>
      </c>
      <c r="AY116" s="246" t="s">
        <v>137</v>
      </c>
    </row>
    <row r="117" s="14" customFormat="1">
      <c r="A117" s="14"/>
      <c r="B117" s="247"/>
      <c r="C117" s="248"/>
      <c r="D117" s="232" t="s">
        <v>148</v>
      </c>
      <c r="E117" s="249" t="s">
        <v>19</v>
      </c>
      <c r="F117" s="250" t="s">
        <v>150</v>
      </c>
      <c r="G117" s="248"/>
      <c r="H117" s="251">
        <v>450</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148</v>
      </c>
      <c r="AU117" s="257" t="s">
        <v>83</v>
      </c>
      <c r="AV117" s="14" t="s">
        <v>144</v>
      </c>
      <c r="AW117" s="14" t="s">
        <v>35</v>
      </c>
      <c r="AX117" s="14" t="s">
        <v>81</v>
      </c>
      <c r="AY117" s="257" t="s">
        <v>137</v>
      </c>
    </row>
    <row r="118" s="2" customFormat="1" ht="16.5" customHeight="1">
      <c r="A118" s="39"/>
      <c r="B118" s="40"/>
      <c r="C118" s="219" t="s">
        <v>167</v>
      </c>
      <c r="D118" s="219" t="s">
        <v>139</v>
      </c>
      <c r="E118" s="220" t="s">
        <v>788</v>
      </c>
      <c r="F118" s="221" t="s">
        <v>789</v>
      </c>
      <c r="G118" s="222" t="s">
        <v>142</v>
      </c>
      <c r="H118" s="223">
        <v>90</v>
      </c>
      <c r="I118" s="224"/>
      <c r="J118" s="225">
        <f>ROUND(I118*H118,2)</f>
        <v>0</v>
      </c>
      <c r="K118" s="221" t="s">
        <v>143</v>
      </c>
      <c r="L118" s="45"/>
      <c r="M118" s="226" t="s">
        <v>19</v>
      </c>
      <c r="N118" s="227" t="s">
        <v>44</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144</v>
      </c>
      <c r="AT118" s="230" t="s">
        <v>139</v>
      </c>
      <c r="AU118" s="230" t="s">
        <v>83</v>
      </c>
      <c r="AY118" s="18" t="s">
        <v>137</v>
      </c>
      <c r="BE118" s="231">
        <f>IF(N118="základní",J118,0)</f>
        <v>0</v>
      </c>
      <c r="BF118" s="231">
        <f>IF(N118="snížená",J118,0)</f>
        <v>0</v>
      </c>
      <c r="BG118" s="231">
        <f>IF(N118="zákl. přenesená",J118,0)</f>
        <v>0</v>
      </c>
      <c r="BH118" s="231">
        <f>IF(N118="sníž. přenesená",J118,0)</f>
        <v>0</v>
      </c>
      <c r="BI118" s="231">
        <f>IF(N118="nulová",J118,0)</f>
        <v>0</v>
      </c>
      <c r="BJ118" s="18" t="s">
        <v>81</v>
      </c>
      <c r="BK118" s="231">
        <f>ROUND(I118*H118,2)</f>
        <v>0</v>
      </c>
      <c r="BL118" s="18" t="s">
        <v>144</v>
      </c>
      <c r="BM118" s="230" t="s">
        <v>790</v>
      </c>
    </row>
    <row r="119" s="2" customFormat="1">
      <c r="A119" s="39"/>
      <c r="B119" s="40"/>
      <c r="C119" s="41"/>
      <c r="D119" s="232" t="s">
        <v>146</v>
      </c>
      <c r="E119" s="41"/>
      <c r="F119" s="233" t="s">
        <v>791</v>
      </c>
      <c r="G119" s="41"/>
      <c r="H119" s="41"/>
      <c r="I119" s="137"/>
      <c r="J119" s="41"/>
      <c r="K119" s="41"/>
      <c r="L119" s="45"/>
      <c r="M119" s="234"/>
      <c r="N119" s="235"/>
      <c r="O119" s="85"/>
      <c r="P119" s="85"/>
      <c r="Q119" s="85"/>
      <c r="R119" s="85"/>
      <c r="S119" s="85"/>
      <c r="T119" s="86"/>
      <c r="U119" s="39"/>
      <c r="V119" s="39"/>
      <c r="W119" s="39"/>
      <c r="X119" s="39"/>
      <c r="Y119" s="39"/>
      <c r="Z119" s="39"/>
      <c r="AA119" s="39"/>
      <c r="AB119" s="39"/>
      <c r="AC119" s="39"/>
      <c r="AD119" s="39"/>
      <c r="AE119" s="39"/>
      <c r="AT119" s="18" t="s">
        <v>146</v>
      </c>
      <c r="AU119" s="18" t="s">
        <v>83</v>
      </c>
    </row>
    <row r="120" s="15" customFormat="1">
      <c r="A120" s="15"/>
      <c r="B120" s="268"/>
      <c r="C120" s="269"/>
      <c r="D120" s="232" t="s">
        <v>148</v>
      </c>
      <c r="E120" s="270" t="s">
        <v>19</v>
      </c>
      <c r="F120" s="271" t="s">
        <v>782</v>
      </c>
      <c r="G120" s="269"/>
      <c r="H120" s="270" t="s">
        <v>19</v>
      </c>
      <c r="I120" s="272"/>
      <c r="J120" s="269"/>
      <c r="K120" s="269"/>
      <c r="L120" s="273"/>
      <c r="M120" s="274"/>
      <c r="N120" s="275"/>
      <c r="O120" s="275"/>
      <c r="P120" s="275"/>
      <c r="Q120" s="275"/>
      <c r="R120" s="275"/>
      <c r="S120" s="275"/>
      <c r="T120" s="276"/>
      <c r="U120" s="15"/>
      <c r="V120" s="15"/>
      <c r="W120" s="15"/>
      <c r="X120" s="15"/>
      <c r="Y120" s="15"/>
      <c r="Z120" s="15"/>
      <c r="AA120" s="15"/>
      <c r="AB120" s="15"/>
      <c r="AC120" s="15"/>
      <c r="AD120" s="15"/>
      <c r="AE120" s="15"/>
      <c r="AT120" s="277" t="s">
        <v>148</v>
      </c>
      <c r="AU120" s="277" t="s">
        <v>83</v>
      </c>
      <c r="AV120" s="15" t="s">
        <v>81</v>
      </c>
      <c r="AW120" s="15" t="s">
        <v>35</v>
      </c>
      <c r="AX120" s="15" t="s">
        <v>73</v>
      </c>
      <c r="AY120" s="277" t="s">
        <v>137</v>
      </c>
    </row>
    <row r="121" s="13" customFormat="1">
      <c r="A121" s="13"/>
      <c r="B121" s="236"/>
      <c r="C121" s="237"/>
      <c r="D121" s="232" t="s">
        <v>148</v>
      </c>
      <c r="E121" s="238" t="s">
        <v>19</v>
      </c>
      <c r="F121" s="239" t="s">
        <v>792</v>
      </c>
      <c r="G121" s="237"/>
      <c r="H121" s="240">
        <v>90</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148</v>
      </c>
      <c r="AU121" s="246" t="s">
        <v>83</v>
      </c>
      <c r="AV121" s="13" t="s">
        <v>83</v>
      </c>
      <c r="AW121" s="13" t="s">
        <v>35</v>
      </c>
      <c r="AX121" s="13" t="s">
        <v>73</v>
      </c>
      <c r="AY121" s="246" t="s">
        <v>137</v>
      </c>
    </row>
    <row r="122" s="14" customFormat="1">
      <c r="A122" s="14"/>
      <c r="B122" s="247"/>
      <c r="C122" s="248"/>
      <c r="D122" s="232" t="s">
        <v>148</v>
      </c>
      <c r="E122" s="249" t="s">
        <v>19</v>
      </c>
      <c r="F122" s="250" t="s">
        <v>150</v>
      </c>
      <c r="G122" s="248"/>
      <c r="H122" s="251">
        <v>90</v>
      </c>
      <c r="I122" s="252"/>
      <c r="J122" s="248"/>
      <c r="K122" s="248"/>
      <c r="L122" s="253"/>
      <c r="M122" s="254"/>
      <c r="N122" s="255"/>
      <c r="O122" s="255"/>
      <c r="P122" s="255"/>
      <c r="Q122" s="255"/>
      <c r="R122" s="255"/>
      <c r="S122" s="255"/>
      <c r="T122" s="256"/>
      <c r="U122" s="14"/>
      <c r="V122" s="14"/>
      <c r="W122" s="14"/>
      <c r="X122" s="14"/>
      <c r="Y122" s="14"/>
      <c r="Z122" s="14"/>
      <c r="AA122" s="14"/>
      <c r="AB122" s="14"/>
      <c r="AC122" s="14"/>
      <c r="AD122" s="14"/>
      <c r="AE122" s="14"/>
      <c r="AT122" s="257" t="s">
        <v>148</v>
      </c>
      <c r="AU122" s="257" t="s">
        <v>83</v>
      </c>
      <c r="AV122" s="14" t="s">
        <v>144</v>
      </c>
      <c r="AW122" s="14" t="s">
        <v>35</v>
      </c>
      <c r="AX122" s="14" t="s">
        <v>81</v>
      </c>
      <c r="AY122" s="257" t="s">
        <v>137</v>
      </c>
    </row>
    <row r="123" s="2" customFormat="1" ht="24" customHeight="1">
      <c r="A123" s="39"/>
      <c r="B123" s="40"/>
      <c r="C123" s="219" t="s">
        <v>172</v>
      </c>
      <c r="D123" s="219" t="s">
        <v>139</v>
      </c>
      <c r="E123" s="220" t="s">
        <v>793</v>
      </c>
      <c r="F123" s="221" t="s">
        <v>794</v>
      </c>
      <c r="G123" s="222" t="s">
        <v>142</v>
      </c>
      <c r="H123" s="223">
        <v>6750</v>
      </c>
      <c r="I123" s="224"/>
      <c r="J123" s="225">
        <f>ROUND(I123*H123,2)</f>
        <v>0</v>
      </c>
      <c r="K123" s="221" t="s">
        <v>143</v>
      </c>
      <c r="L123" s="45"/>
      <c r="M123" s="226" t="s">
        <v>19</v>
      </c>
      <c r="N123" s="227" t="s">
        <v>44</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144</v>
      </c>
      <c r="AT123" s="230" t="s">
        <v>139</v>
      </c>
      <c r="AU123" s="230" t="s">
        <v>83</v>
      </c>
      <c r="AY123" s="18" t="s">
        <v>137</v>
      </c>
      <c r="BE123" s="231">
        <f>IF(N123="základní",J123,0)</f>
        <v>0</v>
      </c>
      <c r="BF123" s="231">
        <f>IF(N123="snížená",J123,0)</f>
        <v>0</v>
      </c>
      <c r="BG123" s="231">
        <f>IF(N123="zákl. přenesená",J123,0)</f>
        <v>0</v>
      </c>
      <c r="BH123" s="231">
        <f>IF(N123="sníž. přenesená",J123,0)</f>
        <v>0</v>
      </c>
      <c r="BI123" s="231">
        <f>IF(N123="nulová",J123,0)</f>
        <v>0</v>
      </c>
      <c r="BJ123" s="18" t="s">
        <v>81</v>
      </c>
      <c r="BK123" s="231">
        <f>ROUND(I123*H123,2)</f>
        <v>0</v>
      </c>
      <c r="BL123" s="18" t="s">
        <v>144</v>
      </c>
      <c r="BM123" s="230" t="s">
        <v>795</v>
      </c>
    </row>
    <row r="124" s="2" customFormat="1">
      <c r="A124" s="39"/>
      <c r="B124" s="40"/>
      <c r="C124" s="41"/>
      <c r="D124" s="232" t="s">
        <v>146</v>
      </c>
      <c r="E124" s="41"/>
      <c r="F124" s="233" t="s">
        <v>791</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146</v>
      </c>
      <c r="AU124" s="18" t="s">
        <v>83</v>
      </c>
    </row>
    <row r="125" s="15" customFormat="1">
      <c r="A125" s="15"/>
      <c r="B125" s="268"/>
      <c r="C125" s="269"/>
      <c r="D125" s="232" t="s">
        <v>148</v>
      </c>
      <c r="E125" s="270" t="s">
        <v>19</v>
      </c>
      <c r="F125" s="271" t="s">
        <v>782</v>
      </c>
      <c r="G125" s="269"/>
      <c r="H125" s="270" t="s">
        <v>19</v>
      </c>
      <c r="I125" s="272"/>
      <c r="J125" s="269"/>
      <c r="K125" s="269"/>
      <c r="L125" s="273"/>
      <c r="M125" s="274"/>
      <c r="N125" s="275"/>
      <c r="O125" s="275"/>
      <c r="P125" s="275"/>
      <c r="Q125" s="275"/>
      <c r="R125" s="275"/>
      <c r="S125" s="275"/>
      <c r="T125" s="276"/>
      <c r="U125" s="15"/>
      <c r="V125" s="15"/>
      <c r="W125" s="15"/>
      <c r="X125" s="15"/>
      <c r="Y125" s="15"/>
      <c r="Z125" s="15"/>
      <c r="AA125" s="15"/>
      <c r="AB125" s="15"/>
      <c r="AC125" s="15"/>
      <c r="AD125" s="15"/>
      <c r="AE125" s="15"/>
      <c r="AT125" s="277" t="s">
        <v>148</v>
      </c>
      <c r="AU125" s="277" t="s">
        <v>83</v>
      </c>
      <c r="AV125" s="15" t="s">
        <v>81</v>
      </c>
      <c r="AW125" s="15" t="s">
        <v>35</v>
      </c>
      <c r="AX125" s="15" t="s">
        <v>73</v>
      </c>
      <c r="AY125" s="277" t="s">
        <v>137</v>
      </c>
    </row>
    <row r="126" s="13" customFormat="1">
      <c r="A126" s="13"/>
      <c r="B126" s="236"/>
      <c r="C126" s="237"/>
      <c r="D126" s="232" t="s">
        <v>148</v>
      </c>
      <c r="E126" s="238" t="s">
        <v>19</v>
      </c>
      <c r="F126" s="239" t="s">
        <v>796</v>
      </c>
      <c r="G126" s="237"/>
      <c r="H126" s="240">
        <v>6750</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148</v>
      </c>
      <c r="AU126" s="246" t="s">
        <v>83</v>
      </c>
      <c r="AV126" s="13" t="s">
        <v>83</v>
      </c>
      <c r="AW126" s="13" t="s">
        <v>35</v>
      </c>
      <c r="AX126" s="13" t="s">
        <v>73</v>
      </c>
      <c r="AY126" s="246" t="s">
        <v>137</v>
      </c>
    </row>
    <row r="127" s="14" customFormat="1">
      <c r="A127" s="14"/>
      <c r="B127" s="247"/>
      <c r="C127" s="248"/>
      <c r="D127" s="232" t="s">
        <v>148</v>
      </c>
      <c r="E127" s="249" t="s">
        <v>19</v>
      </c>
      <c r="F127" s="250" t="s">
        <v>150</v>
      </c>
      <c r="G127" s="248"/>
      <c r="H127" s="251">
        <v>6750</v>
      </c>
      <c r="I127" s="252"/>
      <c r="J127" s="248"/>
      <c r="K127" s="248"/>
      <c r="L127" s="253"/>
      <c r="M127" s="254"/>
      <c r="N127" s="255"/>
      <c r="O127" s="255"/>
      <c r="P127" s="255"/>
      <c r="Q127" s="255"/>
      <c r="R127" s="255"/>
      <c r="S127" s="255"/>
      <c r="T127" s="256"/>
      <c r="U127" s="14"/>
      <c r="V127" s="14"/>
      <c r="W127" s="14"/>
      <c r="X127" s="14"/>
      <c r="Y127" s="14"/>
      <c r="Z127" s="14"/>
      <c r="AA127" s="14"/>
      <c r="AB127" s="14"/>
      <c r="AC127" s="14"/>
      <c r="AD127" s="14"/>
      <c r="AE127" s="14"/>
      <c r="AT127" s="257" t="s">
        <v>148</v>
      </c>
      <c r="AU127" s="257" t="s">
        <v>83</v>
      </c>
      <c r="AV127" s="14" t="s">
        <v>144</v>
      </c>
      <c r="AW127" s="14" t="s">
        <v>35</v>
      </c>
      <c r="AX127" s="14" t="s">
        <v>81</v>
      </c>
      <c r="AY127" s="257" t="s">
        <v>137</v>
      </c>
    </row>
    <row r="128" s="2" customFormat="1" ht="16.5" customHeight="1">
      <c r="A128" s="39"/>
      <c r="B128" s="40"/>
      <c r="C128" s="219" t="s">
        <v>176</v>
      </c>
      <c r="D128" s="219" t="s">
        <v>139</v>
      </c>
      <c r="E128" s="220" t="s">
        <v>797</v>
      </c>
      <c r="F128" s="221" t="s">
        <v>798</v>
      </c>
      <c r="G128" s="222" t="s">
        <v>142</v>
      </c>
      <c r="H128" s="223">
        <v>3</v>
      </c>
      <c r="I128" s="224"/>
      <c r="J128" s="225">
        <f>ROUND(I128*H128,2)</f>
        <v>0</v>
      </c>
      <c r="K128" s="221" t="s">
        <v>19</v>
      </c>
      <c r="L128" s="45"/>
      <c r="M128" s="226" t="s">
        <v>19</v>
      </c>
      <c r="N128" s="227" t="s">
        <v>44</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144</v>
      </c>
      <c r="AT128" s="230" t="s">
        <v>139</v>
      </c>
      <c r="AU128" s="230" t="s">
        <v>83</v>
      </c>
      <c r="AY128" s="18" t="s">
        <v>137</v>
      </c>
      <c r="BE128" s="231">
        <f>IF(N128="základní",J128,0)</f>
        <v>0</v>
      </c>
      <c r="BF128" s="231">
        <f>IF(N128="snížená",J128,0)</f>
        <v>0</v>
      </c>
      <c r="BG128" s="231">
        <f>IF(N128="zákl. přenesená",J128,0)</f>
        <v>0</v>
      </c>
      <c r="BH128" s="231">
        <f>IF(N128="sníž. přenesená",J128,0)</f>
        <v>0</v>
      </c>
      <c r="BI128" s="231">
        <f>IF(N128="nulová",J128,0)</f>
        <v>0</v>
      </c>
      <c r="BJ128" s="18" t="s">
        <v>81</v>
      </c>
      <c r="BK128" s="231">
        <f>ROUND(I128*H128,2)</f>
        <v>0</v>
      </c>
      <c r="BL128" s="18" t="s">
        <v>144</v>
      </c>
      <c r="BM128" s="230" t="s">
        <v>799</v>
      </c>
    </row>
    <row r="129" s="15" customFormat="1">
      <c r="A129" s="15"/>
      <c r="B129" s="268"/>
      <c r="C129" s="269"/>
      <c r="D129" s="232" t="s">
        <v>148</v>
      </c>
      <c r="E129" s="270" t="s">
        <v>19</v>
      </c>
      <c r="F129" s="271" t="s">
        <v>782</v>
      </c>
      <c r="G129" s="269"/>
      <c r="H129" s="270" t="s">
        <v>19</v>
      </c>
      <c r="I129" s="272"/>
      <c r="J129" s="269"/>
      <c r="K129" s="269"/>
      <c r="L129" s="273"/>
      <c r="M129" s="274"/>
      <c r="N129" s="275"/>
      <c r="O129" s="275"/>
      <c r="P129" s="275"/>
      <c r="Q129" s="275"/>
      <c r="R129" s="275"/>
      <c r="S129" s="275"/>
      <c r="T129" s="276"/>
      <c r="U129" s="15"/>
      <c r="V129" s="15"/>
      <c r="W129" s="15"/>
      <c r="X129" s="15"/>
      <c r="Y129" s="15"/>
      <c r="Z129" s="15"/>
      <c r="AA129" s="15"/>
      <c r="AB129" s="15"/>
      <c r="AC129" s="15"/>
      <c r="AD129" s="15"/>
      <c r="AE129" s="15"/>
      <c r="AT129" s="277" t="s">
        <v>148</v>
      </c>
      <c r="AU129" s="277" t="s">
        <v>83</v>
      </c>
      <c r="AV129" s="15" t="s">
        <v>81</v>
      </c>
      <c r="AW129" s="15" t="s">
        <v>35</v>
      </c>
      <c r="AX129" s="15" t="s">
        <v>73</v>
      </c>
      <c r="AY129" s="277" t="s">
        <v>137</v>
      </c>
    </row>
    <row r="130" s="13" customFormat="1">
      <c r="A130" s="13"/>
      <c r="B130" s="236"/>
      <c r="C130" s="237"/>
      <c r="D130" s="232" t="s">
        <v>148</v>
      </c>
      <c r="E130" s="238" t="s">
        <v>19</v>
      </c>
      <c r="F130" s="239" t="s">
        <v>800</v>
      </c>
      <c r="G130" s="237"/>
      <c r="H130" s="240">
        <v>3</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148</v>
      </c>
      <c r="AU130" s="246" t="s">
        <v>83</v>
      </c>
      <c r="AV130" s="13" t="s">
        <v>83</v>
      </c>
      <c r="AW130" s="13" t="s">
        <v>35</v>
      </c>
      <c r="AX130" s="13" t="s">
        <v>73</v>
      </c>
      <c r="AY130" s="246" t="s">
        <v>137</v>
      </c>
    </row>
    <row r="131" s="14" customFormat="1">
      <c r="A131" s="14"/>
      <c r="B131" s="247"/>
      <c r="C131" s="248"/>
      <c r="D131" s="232" t="s">
        <v>148</v>
      </c>
      <c r="E131" s="249" t="s">
        <v>19</v>
      </c>
      <c r="F131" s="250" t="s">
        <v>150</v>
      </c>
      <c r="G131" s="248"/>
      <c r="H131" s="251">
        <v>3</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148</v>
      </c>
      <c r="AU131" s="257" t="s">
        <v>83</v>
      </c>
      <c r="AV131" s="14" t="s">
        <v>144</v>
      </c>
      <c r="AW131" s="14" t="s">
        <v>35</v>
      </c>
      <c r="AX131" s="14" t="s">
        <v>81</v>
      </c>
      <c r="AY131" s="257" t="s">
        <v>137</v>
      </c>
    </row>
    <row r="132" s="2" customFormat="1" ht="16.5" customHeight="1">
      <c r="A132" s="39"/>
      <c r="B132" s="40"/>
      <c r="C132" s="219" t="s">
        <v>181</v>
      </c>
      <c r="D132" s="219" t="s">
        <v>139</v>
      </c>
      <c r="E132" s="220" t="s">
        <v>801</v>
      </c>
      <c r="F132" s="221" t="s">
        <v>802</v>
      </c>
      <c r="G132" s="222" t="s">
        <v>142</v>
      </c>
      <c r="H132" s="223">
        <v>1</v>
      </c>
      <c r="I132" s="224"/>
      <c r="J132" s="225">
        <f>ROUND(I132*H132,2)</f>
        <v>0</v>
      </c>
      <c r="K132" s="221" t="s">
        <v>19</v>
      </c>
      <c r="L132" s="45"/>
      <c r="M132" s="226" t="s">
        <v>19</v>
      </c>
      <c r="N132" s="227" t="s">
        <v>44</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144</v>
      </c>
      <c r="AT132" s="230" t="s">
        <v>139</v>
      </c>
      <c r="AU132" s="230" t="s">
        <v>83</v>
      </c>
      <c r="AY132" s="18" t="s">
        <v>137</v>
      </c>
      <c r="BE132" s="231">
        <f>IF(N132="základní",J132,0)</f>
        <v>0</v>
      </c>
      <c r="BF132" s="231">
        <f>IF(N132="snížená",J132,0)</f>
        <v>0</v>
      </c>
      <c r="BG132" s="231">
        <f>IF(N132="zákl. přenesená",J132,0)</f>
        <v>0</v>
      </c>
      <c r="BH132" s="231">
        <f>IF(N132="sníž. přenesená",J132,0)</f>
        <v>0</v>
      </c>
      <c r="BI132" s="231">
        <f>IF(N132="nulová",J132,0)</f>
        <v>0</v>
      </c>
      <c r="BJ132" s="18" t="s">
        <v>81</v>
      </c>
      <c r="BK132" s="231">
        <f>ROUND(I132*H132,2)</f>
        <v>0</v>
      </c>
      <c r="BL132" s="18" t="s">
        <v>144</v>
      </c>
      <c r="BM132" s="230" t="s">
        <v>803</v>
      </c>
    </row>
    <row r="133" s="15" customFormat="1">
      <c r="A133" s="15"/>
      <c r="B133" s="268"/>
      <c r="C133" s="269"/>
      <c r="D133" s="232" t="s">
        <v>148</v>
      </c>
      <c r="E133" s="270" t="s">
        <v>19</v>
      </c>
      <c r="F133" s="271" t="s">
        <v>804</v>
      </c>
      <c r="G133" s="269"/>
      <c r="H133" s="270" t="s">
        <v>19</v>
      </c>
      <c r="I133" s="272"/>
      <c r="J133" s="269"/>
      <c r="K133" s="269"/>
      <c r="L133" s="273"/>
      <c r="M133" s="274"/>
      <c r="N133" s="275"/>
      <c r="O133" s="275"/>
      <c r="P133" s="275"/>
      <c r="Q133" s="275"/>
      <c r="R133" s="275"/>
      <c r="S133" s="275"/>
      <c r="T133" s="276"/>
      <c r="U133" s="15"/>
      <c r="V133" s="15"/>
      <c r="W133" s="15"/>
      <c r="X133" s="15"/>
      <c r="Y133" s="15"/>
      <c r="Z133" s="15"/>
      <c r="AA133" s="15"/>
      <c r="AB133" s="15"/>
      <c r="AC133" s="15"/>
      <c r="AD133" s="15"/>
      <c r="AE133" s="15"/>
      <c r="AT133" s="277" t="s">
        <v>148</v>
      </c>
      <c r="AU133" s="277" t="s">
        <v>83</v>
      </c>
      <c r="AV133" s="15" t="s">
        <v>81</v>
      </c>
      <c r="AW133" s="15" t="s">
        <v>35</v>
      </c>
      <c r="AX133" s="15" t="s">
        <v>73</v>
      </c>
      <c r="AY133" s="277" t="s">
        <v>137</v>
      </c>
    </row>
    <row r="134" s="13" customFormat="1">
      <c r="A134" s="13"/>
      <c r="B134" s="236"/>
      <c r="C134" s="237"/>
      <c r="D134" s="232" t="s">
        <v>148</v>
      </c>
      <c r="E134" s="238" t="s">
        <v>19</v>
      </c>
      <c r="F134" s="239" t="s">
        <v>805</v>
      </c>
      <c r="G134" s="237"/>
      <c r="H134" s="240">
        <v>1</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148</v>
      </c>
      <c r="AU134" s="246" t="s">
        <v>83</v>
      </c>
      <c r="AV134" s="13" t="s">
        <v>83</v>
      </c>
      <c r="AW134" s="13" t="s">
        <v>35</v>
      </c>
      <c r="AX134" s="13" t="s">
        <v>73</v>
      </c>
      <c r="AY134" s="246" t="s">
        <v>137</v>
      </c>
    </row>
    <row r="135" s="14" customFormat="1">
      <c r="A135" s="14"/>
      <c r="B135" s="247"/>
      <c r="C135" s="248"/>
      <c r="D135" s="232" t="s">
        <v>148</v>
      </c>
      <c r="E135" s="249" t="s">
        <v>19</v>
      </c>
      <c r="F135" s="250" t="s">
        <v>150</v>
      </c>
      <c r="G135" s="248"/>
      <c r="H135" s="251">
        <v>1</v>
      </c>
      <c r="I135" s="252"/>
      <c r="J135" s="248"/>
      <c r="K135" s="248"/>
      <c r="L135" s="253"/>
      <c r="M135" s="254"/>
      <c r="N135" s="255"/>
      <c r="O135" s="255"/>
      <c r="P135" s="255"/>
      <c r="Q135" s="255"/>
      <c r="R135" s="255"/>
      <c r="S135" s="255"/>
      <c r="T135" s="256"/>
      <c r="U135" s="14"/>
      <c r="V135" s="14"/>
      <c r="W135" s="14"/>
      <c r="X135" s="14"/>
      <c r="Y135" s="14"/>
      <c r="Z135" s="14"/>
      <c r="AA135" s="14"/>
      <c r="AB135" s="14"/>
      <c r="AC135" s="14"/>
      <c r="AD135" s="14"/>
      <c r="AE135" s="14"/>
      <c r="AT135" s="257" t="s">
        <v>148</v>
      </c>
      <c r="AU135" s="257" t="s">
        <v>83</v>
      </c>
      <c r="AV135" s="14" t="s">
        <v>144</v>
      </c>
      <c r="AW135" s="14" t="s">
        <v>35</v>
      </c>
      <c r="AX135" s="14" t="s">
        <v>81</v>
      </c>
      <c r="AY135" s="257" t="s">
        <v>137</v>
      </c>
    </row>
    <row r="136" s="2" customFormat="1" ht="16.5" customHeight="1">
      <c r="A136" s="39"/>
      <c r="B136" s="40"/>
      <c r="C136" s="219" t="s">
        <v>186</v>
      </c>
      <c r="D136" s="219" t="s">
        <v>139</v>
      </c>
      <c r="E136" s="220" t="s">
        <v>806</v>
      </c>
      <c r="F136" s="221" t="s">
        <v>807</v>
      </c>
      <c r="G136" s="222" t="s">
        <v>202</v>
      </c>
      <c r="H136" s="223">
        <v>520</v>
      </c>
      <c r="I136" s="224"/>
      <c r="J136" s="225">
        <f>ROUND(I136*H136,2)</f>
        <v>0</v>
      </c>
      <c r="K136" s="221" t="s">
        <v>143</v>
      </c>
      <c r="L136" s="45"/>
      <c r="M136" s="226" t="s">
        <v>19</v>
      </c>
      <c r="N136" s="227" t="s">
        <v>44</v>
      </c>
      <c r="O136" s="85"/>
      <c r="P136" s="228">
        <f>O136*H136</f>
        <v>0</v>
      </c>
      <c r="Q136" s="228">
        <v>0.0020100000000000001</v>
      </c>
      <c r="R136" s="228">
        <f>Q136*H136</f>
        <v>1.0452000000000001</v>
      </c>
      <c r="S136" s="228">
        <v>0</v>
      </c>
      <c r="T136" s="229">
        <f>S136*H136</f>
        <v>0</v>
      </c>
      <c r="U136" s="39"/>
      <c r="V136" s="39"/>
      <c r="W136" s="39"/>
      <c r="X136" s="39"/>
      <c r="Y136" s="39"/>
      <c r="Z136" s="39"/>
      <c r="AA136" s="39"/>
      <c r="AB136" s="39"/>
      <c r="AC136" s="39"/>
      <c r="AD136" s="39"/>
      <c r="AE136" s="39"/>
      <c r="AR136" s="230" t="s">
        <v>144</v>
      </c>
      <c r="AT136" s="230" t="s">
        <v>139</v>
      </c>
      <c r="AU136" s="230" t="s">
        <v>83</v>
      </c>
      <c r="AY136" s="18" t="s">
        <v>137</v>
      </c>
      <c r="BE136" s="231">
        <f>IF(N136="základní",J136,0)</f>
        <v>0</v>
      </c>
      <c r="BF136" s="231">
        <f>IF(N136="snížená",J136,0)</f>
        <v>0</v>
      </c>
      <c r="BG136" s="231">
        <f>IF(N136="zákl. přenesená",J136,0)</f>
        <v>0</v>
      </c>
      <c r="BH136" s="231">
        <f>IF(N136="sníž. přenesená",J136,0)</f>
        <v>0</v>
      </c>
      <c r="BI136" s="231">
        <f>IF(N136="nulová",J136,0)</f>
        <v>0</v>
      </c>
      <c r="BJ136" s="18" t="s">
        <v>81</v>
      </c>
      <c r="BK136" s="231">
        <f>ROUND(I136*H136,2)</f>
        <v>0</v>
      </c>
      <c r="BL136" s="18" t="s">
        <v>144</v>
      </c>
      <c r="BM136" s="230" t="s">
        <v>808</v>
      </c>
    </row>
    <row r="137" s="2" customFormat="1">
      <c r="A137" s="39"/>
      <c r="B137" s="40"/>
      <c r="C137" s="41"/>
      <c r="D137" s="232" t="s">
        <v>146</v>
      </c>
      <c r="E137" s="41"/>
      <c r="F137" s="233" t="s">
        <v>809</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146</v>
      </c>
      <c r="AU137" s="18" t="s">
        <v>83</v>
      </c>
    </row>
    <row r="138" s="15" customFormat="1">
      <c r="A138" s="15"/>
      <c r="B138" s="268"/>
      <c r="C138" s="269"/>
      <c r="D138" s="232" t="s">
        <v>148</v>
      </c>
      <c r="E138" s="270" t="s">
        <v>19</v>
      </c>
      <c r="F138" s="271" t="s">
        <v>782</v>
      </c>
      <c r="G138" s="269"/>
      <c r="H138" s="270" t="s">
        <v>19</v>
      </c>
      <c r="I138" s="272"/>
      <c r="J138" s="269"/>
      <c r="K138" s="269"/>
      <c r="L138" s="273"/>
      <c r="M138" s="274"/>
      <c r="N138" s="275"/>
      <c r="O138" s="275"/>
      <c r="P138" s="275"/>
      <c r="Q138" s="275"/>
      <c r="R138" s="275"/>
      <c r="S138" s="275"/>
      <c r="T138" s="276"/>
      <c r="U138" s="15"/>
      <c r="V138" s="15"/>
      <c r="W138" s="15"/>
      <c r="X138" s="15"/>
      <c r="Y138" s="15"/>
      <c r="Z138" s="15"/>
      <c r="AA138" s="15"/>
      <c r="AB138" s="15"/>
      <c r="AC138" s="15"/>
      <c r="AD138" s="15"/>
      <c r="AE138" s="15"/>
      <c r="AT138" s="277" t="s">
        <v>148</v>
      </c>
      <c r="AU138" s="277" t="s">
        <v>83</v>
      </c>
      <c r="AV138" s="15" t="s">
        <v>81</v>
      </c>
      <c r="AW138" s="15" t="s">
        <v>35</v>
      </c>
      <c r="AX138" s="15" t="s">
        <v>73</v>
      </c>
      <c r="AY138" s="277" t="s">
        <v>137</v>
      </c>
    </row>
    <row r="139" s="13" customFormat="1">
      <c r="A139" s="13"/>
      <c r="B139" s="236"/>
      <c r="C139" s="237"/>
      <c r="D139" s="232" t="s">
        <v>148</v>
      </c>
      <c r="E139" s="238" t="s">
        <v>19</v>
      </c>
      <c r="F139" s="239" t="s">
        <v>810</v>
      </c>
      <c r="G139" s="237"/>
      <c r="H139" s="240">
        <v>520</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148</v>
      </c>
      <c r="AU139" s="246" t="s">
        <v>83</v>
      </c>
      <c r="AV139" s="13" t="s">
        <v>83</v>
      </c>
      <c r="AW139" s="13" t="s">
        <v>35</v>
      </c>
      <c r="AX139" s="13" t="s">
        <v>73</v>
      </c>
      <c r="AY139" s="246" t="s">
        <v>137</v>
      </c>
    </row>
    <row r="140" s="14" customFormat="1">
      <c r="A140" s="14"/>
      <c r="B140" s="247"/>
      <c r="C140" s="248"/>
      <c r="D140" s="232" t="s">
        <v>148</v>
      </c>
      <c r="E140" s="249" t="s">
        <v>19</v>
      </c>
      <c r="F140" s="250" t="s">
        <v>150</v>
      </c>
      <c r="G140" s="248"/>
      <c r="H140" s="251">
        <v>520</v>
      </c>
      <c r="I140" s="252"/>
      <c r="J140" s="248"/>
      <c r="K140" s="248"/>
      <c r="L140" s="253"/>
      <c r="M140" s="254"/>
      <c r="N140" s="255"/>
      <c r="O140" s="255"/>
      <c r="P140" s="255"/>
      <c r="Q140" s="255"/>
      <c r="R140" s="255"/>
      <c r="S140" s="255"/>
      <c r="T140" s="256"/>
      <c r="U140" s="14"/>
      <c r="V140" s="14"/>
      <c r="W140" s="14"/>
      <c r="X140" s="14"/>
      <c r="Y140" s="14"/>
      <c r="Z140" s="14"/>
      <c r="AA140" s="14"/>
      <c r="AB140" s="14"/>
      <c r="AC140" s="14"/>
      <c r="AD140" s="14"/>
      <c r="AE140" s="14"/>
      <c r="AT140" s="257" t="s">
        <v>148</v>
      </c>
      <c r="AU140" s="257" t="s">
        <v>83</v>
      </c>
      <c r="AV140" s="14" t="s">
        <v>144</v>
      </c>
      <c r="AW140" s="14" t="s">
        <v>35</v>
      </c>
      <c r="AX140" s="14" t="s">
        <v>81</v>
      </c>
      <c r="AY140" s="257" t="s">
        <v>137</v>
      </c>
    </row>
    <row r="141" s="2" customFormat="1" ht="16.5" customHeight="1">
      <c r="A141" s="39"/>
      <c r="B141" s="40"/>
      <c r="C141" s="219" t="s">
        <v>191</v>
      </c>
      <c r="D141" s="219" t="s">
        <v>139</v>
      </c>
      <c r="E141" s="220" t="s">
        <v>811</v>
      </c>
      <c r="F141" s="221" t="s">
        <v>812</v>
      </c>
      <c r="G141" s="222" t="s">
        <v>202</v>
      </c>
      <c r="H141" s="223">
        <v>520</v>
      </c>
      <c r="I141" s="224"/>
      <c r="J141" s="225">
        <f>ROUND(I141*H141,2)</f>
        <v>0</v>
      </c>
      <c r="K141" s="221" t="s">
        <v>143</v>
      </c>
      <c r="L141" s="45"/>
      <c r="M141" s="226" t="s">
        <v>19</v>
      </c>
      <c r="N141" s="227" t="s">
        <v>44</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144</v>
      </c>
      <c r="AT141" s="230" t="s">
        <v>139</v>
      </c>
      <c r="AU141" s="230" t="s">
        <v>83</v>
      </c>
      <c r="AY141" s="18" t="s">
        <v>137</v>
      </c>
      <c r="BE141" s="231">
        <f>IF(N141="základní",J141,0)</f>
        <v>0</v>
      </c>
      <c r="BF141" s="231">
        <f>IF(N141="snížená",J141,0)</f>
        <v>0</v>
      </c>
      <c r="BG141" s="231">
        <f>IF(N141="zákl. přenesená",J141,0)</f>
        <v>0</v>
      </c>
      <c r="BH141" s="231">
        <f>IF(N141="sníž. přenesená",J141,0)</f>
        <v>0</v>
      </c>
      <c r="BI141" s="231">
        <f>IF(N141="nulová",J141,0)</f>
        <v>0</v>
      </c>
      <c r="BJ141" s="18" t="s">
        <v>81</v>
      </c>
      <c r="BK141" s="231">
        <f>ROUND(I141*H141,2)</f>
        <v>0</v>
      </c>
      <c r="BL141" s="18" t="s">
        <v>144</v>
      </c>
      <c r="BM141" s="230" t="s">
        <v>813</v>
      </c>
    </row>
    <row r="142" s="2" customFormat="1">
      <c r="A142" s="39"/>
      <c r="B142" s="40"/>
      <c r="C142" s="41"/>
      <c r="D142" s="232" t="s">
        <v>146</v>
      </c>
      <c r="E142" s="41"/>
      <c r="F142" s="233" t="s">
        <v>809</v>
      </c>
      <c r="G142" s="41"/>
      <c r="H142" s="41"/>
      <c r="I142" s="137"/>
      <c r="J142" s="41"/>
      <c r="K142" s="41"/>
      <c r="L142" s="45"/>
      <c r="M142" s="234"/>
      <c r="N142" s="235"/>
      <c r="O142" s="85"/>
      <c r="P142" s="85"/>
      <c r="Q142" s="85"/>
      <c r="R142" s="85"/>
      <c r="S142" s="85"/>
      <c r="T142" s="86"/>
      <c r="U142" s="39"/>
      <c r="V142" s="39"/>
      <c r="W142" s="39"/>
      <c r="X142" s="39"/>
      <c r="Y142" s="39"/>
      <c r="Z142" s="39"/>
      <c r="AA142" s="39"/>
      <c r="AB142" s="39"/>
      <c r="AC142" s="39"/>
      <c r="AD142" s="39"/>
      <c r="AE142" s="39"/>
      <c r="AT142" s="18" t="s">
        <v>146</v>
      </c>
      <c r="AU142" s="18" t="s">
        <v>83</v>
      </c>
    </row>
    <row r="143" s="15" customFormat="1">
      <c r="A143" s="15"/>
      <c r="B143" s="268"/>
      <c r="C143" s="269"/>
      <c r="D143" s="232" t="s">
        <v>148</v>
      </c>
      <c r="E143" s="270" t="s">
        <v>19</v>
      </c>
      <c r="F143" s="271" t="s">
        <v>782</v>
      </c>
      <c r="G143" s="269"/>
      <c r="H143" s="270" t="s">
        <v>19</v>
      </c>
      <c r="I143" s="272"/>
      <c r="J143" s="269"/>
      <c r="K143" s="269"/>
      <c r="L143" s="273"/>
      <c r="M143" s="274"/>
      <c r="N143" s="275"/>
      <c r="O143" s="275"/>
      <c r="P143" s="275"/>
      <c r="Q143" s="275"/>
      <c r="R143" s="275"/>
      <c r="S143" s="275"/>
      <c r="T143" s="276"/>
      <c r="U143" s="15"/>
      <c r="V143" s="15"/>
      <c r="W143" s="15"/>
      <c r="X143" s="15"/>
      <c r="Y143" s="15"/>
      <c r="Z143" s="15"/>
      <c r="AA143" s="15"/>
      <c r="AB143" s="15"/>
      <c r="AC143" s="15"/>
      <c r="AD143" s="15"/>
      <c r="AE143" s="15"/>
      <c r="AT143" s="277" t="s">
        <v>148</v>
      </c>
      <c r="AU143" s="277" t="s">
        <v>83</v>
      </c>
      <c r="AV143" s="15" t="s">
        <v>81</v>
      </c>
      <c r="AW143" s="15" t="s">
        <v>35</v>
      </c>
      <c r="AX143" s="15" t="s">
        <v>73</v>
      </c>
      <c r="AY143" s="277" t="s">
        <v>137</v>
      </c>
    </row>
    <row r="144" s="13" customFormat="1">
      <c r="A144" s="13"/>
      <c r="B144" s="236"/>
      <c r="C144" s="237"/>
      <c r="D144" s="232" t="s">
        <v>148</v>
      </c>
      <c r="E144" s="238" t="s">
        <v>19</v>
      </c>
      <c r="F144" s="239" t="s">
        <v>810</v>
      </c>
      <c r="G144" s="237"/>
      <c r="H144" s="240">
        <v>520</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148</v>
      </c>
      <c r="AU144" s="246" t="s">
        <v>83</v>
      </c>
      <c r="AV144" s="13" t="s">
        <v>83</v>
      </c>
      <c r="AW144" s="13" t="s">
        <v>35</v>
      </c>
      <c r="AX144" s="13" t="s">
        <v>73</v>
      </c>
      <c r="AY144" s="246" t="s">
        <v>137</v>
      </c>
    </row>
    <row r="145" s="14" customFormat="1">
      <c r="A145" s="14"/>
      <c r="B145" s="247"/>
      <c r="C145" s="248"/>
      <c r="D145" s="232" t="s">
        <v>148</v>
      </c>
      <c r="E145" s="249" t="s">
        <v>19</v>
      </c>
      <c r="F145" s="250" t="s">
        <v>150</v>
      </c>
      <c r="G145" s="248"/>
      <c r="H145" s="251">
        <v>520</v>
      </c>
      <c r="I145" s="252"/>
      <c r="J145" s="248"/>
      <c r="K145" s="248"/>
      <c r="L145" s="253"/>
      <c r="M145" s="278"/>
      <c r="N145" s="279"/>
      <c r="O145" s="279"/>
      <c r="P145" s="279"/>
      <c r="Q145" s="279"/>
      <c r="R145" s="279"/>
      <c r="S145" s="279"/>
      <c r="T145" s="280"/>
      <c r="U145" s="14"/>
      <c r="V145" s="14"/>
      <c r="W145" s="14"/>
      <c r="X145" s="14"/>
      <c r="Y145" s="14"/>
      <c r="Z145" s="14"/>
      <c r="AA145" s="14"/>
      <c r="AB145" s="14"/>
      <c r="AC145" s="14"/>
      <c r="AD145" s="14"/>
      <c r="AE145" s="14"/>
      <c r="AT145" s="257" t="s">
        <v>148</v>
      </c>
      <c r="AU145" s="257" t="s">
        <v>83</v>
      </c>
      <c r="AV145" s="14" t="s">
        <v>144</v>
      </c>
      <c r="AW145" s="14" t="s">
        <v>35</v>
      </c>
      <c r="AX145" s="14" t="s">
        <v>81</v>
      </c>
      <c r="AY145" s="257" t="s">
        <v>137</v>
      </c>
    </row>
    <row r="146" s="2" customFormat="1" ht="6.96" customHeight="1">
      <c r="A146" s="39"/>
      <c r="B146" s="60"/>
      <c r="C146" s="61"/>
      <c r="D146" s="61"/>
      <c r="E146" s="61"/>
      <c r="F146" s="61"/>
      <c r="G146" s="61"/>
      <c r="H146" s="61"/>
      <c r="I146" s="167"/>
      <c r="J146" s="61"/>
      <c r="K146" s="61"/>
      <c r="L146" s="45"/>
      <c r="M146" s="39"/>
      <c r="O146" s="39"/>
      <c r="P146" s="39"/>
      <c r="Q146" s="39"/>
      <c r="R146" s="39"/>
      <c r="S146" s="39"/>
      <c r="T146" s="39"/>
      <c r="U146" s="39"/>
      <c r="V146" s="39"/>
      <c r="W146" s="39"/>
      <c r="X146" s="39"/>
      <c r="Y146" s="39"/>
      <c r="Z146" s="39"/>
      <c r="AA146" s="39"/>
      <c r="AB146" s="39"/>
      <c r="AC146" s="39"/>
      <c r="AD146" s="39"/>
      <c r="AE146" s="39"/>
    </row>
  </sheetData>
  <sheetProtection sheet="1" autoFilter="0" formatColumns="0" formatRows="0" objects="1" scenarios="1" spinCount="100000" saltValue="xFkJ6dJF8h3aE/sBCoP5UyN7nxOaoF3jiaDheGYifz3kloPQpohkDcbrx+cBzeDfSUeaXkYeT21cVAYK8kKlzw==" hashValue="BOaHnlXDNOfQ62WRNOylaz66hln8L/Y8eCUEueuI1o7vg51aeMBwYRmlct0kP1RrXyU1rdJVu3EQTNfaOcDwLA==" algorithmName="SHA-512" password="CC35"/>
  <autoFilter ref="C80:K145"/>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9"/>
      <c r="L2" s="1"/>
      <c r="M2" s="1"/>
      <c r="N2" s="1"/>
      <c r="O2" s="1"/>
      <c r="P2" s="1"/>
      <c r="Q2" s="1"/>
      <c r="R2" s="1"/>
      <c r="S2" s="1"/>
      <c r="T2" s="1"/>
      <c r="U2" s="1"/>
      <c r="V2" s="1"/>
      <c r="AT2" s="18" t="s">
        <v>89</v>
      </c>
    </row>
    <row r="3" s="1" customFormat="1" ht="6.96" customHeight="1">
      <c r="B3" s="130"/>
      <c r="C3" s="131"/>
      <c r="D3" s="131"/>
      <c r="E3" s="131"/>
      <c r="F3" s="131"/>
      <c r="G3" s="131"/>
      <c r="H3" s="131"/>
      <c r="I3" s="132"/>
      <c r="J3" s="131"/>
      <c r="K3" s="131"/>
      <c r="L3" s="21"/>
      <c r="AT3" s="18" t="s">
        <v>83</v>
      </c>
    </row>
    <row r="4" s="1" customFormat="1" ht="24.96" customHeight="1">
      <c r="B4" s="21"/>
      <c r="D4" s="133" t="s">
        <v>105</v>
      </c>
      <c r="I4" s="129"/>
      <c r="L4" s="21"/>
      <c r="M4" s="134" t="s">
        <v>10</v>
      </c>
      <c r="AT4" s="18" t="s">
        <v>4</v>
      </c>
    </row>
    <row r="5" s="1" customFormat="1" ht="6.96" customHeight="1">
      <c r="B5" s="21"/>
      <c r="I5" s="129"/>
      <c r="L5" s="21"/>
    </row>
    <row r="6" s="1" customFormat="1" ht="12" customHeight="1">
      <c r="B6" s="21"/>
      <c r="D6" s="135" t="s">
        <v>16</v>
      </c>
      <c r="I6" s="129"/>
      <c r="L6" s="21"/>
    </row>
    <row r="7" s="1" customFormat="1" ht="16.5" customHeight="1">
      <c r="B7" s="21"/>
      <c r="E7" s="136" t="str">
        <f>'Rekapitulace stavby'!K6</f>
        <v>PID Hviezdoslavova Praha 11, zastávka Mikulova a Hněvkovského</v>
      </c>
      <c r="F7" s="135"/>
      <c r="G7" s="135"/>
      <c r="H7" s="135"/>
      <c r="I7" s="129"/>
      <c r="L7" s="21"/>
    </row>
    <row r="8"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2" customFormat="1" ht="16.5" customHeight="1">
      <c r="A9" s="39"/>
      <c r="B9" s="45"/>
      <c r="C9" s="39"/>
      <c r="D9" s="39"/>
      <c r="E9" s="139" t="s">
        <v>814</v>
      </c>
      <c r="F9" s="39"/>
      <c r="G9" s="39"/>
      <c r="H9" s="39"/>
      <c r="I9" s="137"/>
      <c r="J9" s="39"/>
      <c r="K9" s="39"/>
      <c r="L9" s="138"/>
      <c r="S9" s="39"/>
      <c r="T9" s="39"/>
      <c r="U9" s="39"/>
      <c r="V9" s="39"/>
      <c r="W9" s="39"/>
      <c r="X9" s="39"/>
      <c r="Y9" s="39"/>
      <c r="Z9" s="39"/>
      <c r="AA9" s="39"/>
      <c r="AB9" s="39"/>
      <c r="AC9" s="39"/>
      <c r="AD9" s="39"/>
      <c r="AE9" s="39"/>
    </row>
    <row r="10" s="2" customFormat="1">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2" customFormat="1" ht="12" customHeight="1">
      <c r="A12" s="39"/>
      <c r="B12" s="45"/>
      <c r="C12" s="39"/>
      <c r="D12" s="135" t="s">
        <v>21</v>
      </c>
      <c r="E12" s="39"/>
      <c r="F12" s="140" t="s">
        <v>22</v>
      </c>
      <c r="G12" s="39"/>
      <c r="H12" s="39"/>
      <c r="I12" s="141" t="s">
        <v>23</v>
      </c>
      <c r="J12" s="142" t="str">
        <f>'Rekapitulace stavby'!AN8</f>
        <v>21. 8. 2019</v>
      </c>
      <c r="K12" s="39"/>
      <c r="L12" s="13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2" customFormat="1" ht="18" customHeight="1">
      <c r="A15" s="39"/>
      <c r="B15" s="45"/>
      <c r="C15" s="39"/>
      <c r="D15" s="39"/>
      <c r="E15" s="140" t="str">
        <f>IF('Rekapitulace stavby'!E11="","",'Rekapitulace stavby'!E11)</f>
        <v xml:space="preserve"> </v>
      </c>
      <c r="F15" s="39"/>
      <c r="G15" s="39"/>
      <c r="H15" s="39"/>
      <c r="I15" s="141" t="s">
        <v>28</v>
      </c>
      <c r="J15" s="140" t="str">
        <f>IF('Rekapitulace stavby'!AN11="","",'Rekapitulace stavby'!AN11)</f>
        <v/>
      </c>
      <c r="K15" s="39"/>
      <c r="L15" s="13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2" customFormat="1" ht="12" customHeight="1">
      <c r="A20" s="39"/>
      <c r="B20" s="45"/>
      <c r="C20" s="39"/>
      <c r="D20" s="135" t="s">
        <v>31</v>
      </c>
      <c r="E20" s="39"/>
      <c r="F20" s="39"/>
      <c r="G20" s="39"/>
      <c r="H20" s="39"/>
      <c r="I20" s="141" t="s">
        <v>26</v>
      </c>
      <c r="J20" s="140" t="s">
        <v>32</v>
      </c>
      <c r="K20" s="39"/>
      <c r="L20" s="138"/>
      <c r="S20" s="39"/>
      <c r="T20" s="39"/>
      <c r="U20" s="39"/>
      <c r="V20" s="39"/>
      <c r="W20" s="39"/>
      <c r="X20" s="39"/>
      <c r="Y20" s="39"/>
      <c r="Z20" s="39"/>
      <c r="AA20" s="39"/>
      <c r="AB20" s="39"/>
      <c r="AC20" s="39"/>
      <c r="AD20" s="39"/>
      <c r="AE20" s="39"/>
    </row>
    <row r="21" s="2" customFormat="1" ht="18" customHeight="1">
      <c r="A21" s="39"/>
      <c r="B21" s="45"/>
      <c r="C21" s="39"/>
      <c r="D21" s="39"/>
      <c r="E21" s="140" t="s">
        <v>33</v>
      </c>
      <c r="F21" s="39"/>
      <c r="G21" s="39"/>
      <c r="H21" s="39"/>
      <c r="I21" s="141" t="s">
        <v>28</v>
      </c>
      <c r="J21" s="140" t="s">
        <v>34</v>
      </c>
      <c r="K21" s="39"/>
      <c r="L21" s="13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2" customFormat="1" ht="12" customHeight="1">
      <c r="A23" s="39"/>
      <c r="B23" s="45"/>
      <c r="C23" s="39"/>
      <c r="D23" s="135" t="s">
        <v>36</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2" customFormat="1" ht="6.96"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2" customFormat="1" ht="6.96"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2" customFormat="1" ht="25.44" customHeight="1">
      <c r="A30" s="39"/>
      <c r="B30" s="45"/>
      <c r="C30" s="39"/>
      <c r="D30" s="150" t="s">
        <v>39</v>
      </c>
      <c r="E30" s="39"/>
      <c r="F30" s="39"/>
      <c r="G30" s="39"/>
      <c r="H30" s="39"/>
      <c r="I30" s="137"/>
      <c r="J30" s="151">
        <f>ROUND(J81, 2)</f>
        <v>0</v>
      </c>
      <c r="K30" s="39"/>
      <c r="L30" s="138"/>
      <c r="S30" s="39"/>
      <c r="T30" s="39"/>
      <c r="U30" s="39"/>
      <c r="V30" s="39"/>
      <c r="W30" s="39"/>
      <c r="X30" s="39"/>
      <c r="Y30" s="39"/>
      <c r="Z30" s="39"/>
      <c r="AA30" s="39"/>
      <c r="AB30" s="39"/>
      <c r="AC30" s="39"/>
      <c r="AD30" s="39"/>
      <c r="AE30" s="39"/>
    </row>
    <row r="31" s="2" customFormat="1" ht="6.96"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2" customFormat="1" ht="14.4" customHeight="1">
      <c r="A33" s="39"/>
      <c r="B33" s="45"/>
      <c r="C33" s="39"/>
      <c r="D33" s="154" t="s">
        <v>43</v>
      </c>
      <c r="E33" s="135" t="s">
        <v>44</v>
      </c>
      <c r="F33" s="155">
        <f>ROUND((SUM(BE81:BE145)),  2)</f>
        <v>0</v>
      </c>
      <c r="G33" s="39"/>
      <c r="H33" s="39"/>
      <c r="I33" s="156">
        <v>0.20999999999999999</v>
      </c>
      <c r="J33" s="155">
        <f>ROUND(((SUM(BE81:BE145))*I33),  2)</f>
        <v>0</v>
      </c>
      <c r="K33" s="39"/>
      <c r="L33" s="138"/>
      <c r="S33" s="39"/>
      <c r="T33" s="39"/>
      <c r="U33" s="39"/>
      <c r="V33" s="39"/>
      <c r="W33" s="39"/>
      <c r="X33" s="39"/>
      <c r="Y33" s="39"/>
      <c r="Z33" s="39"/>
      <c r="AA33" s="39"/>
      <c r="AB33" s="39"/>
      <c r="AC33" s="39"/>
      <c r="AD33" s="39"/>
      <c r="AE33" s="39"/>
    </row>
    <row r="34" s="2" customFormat="1" ht="14.4" customHeight="1">
      <c r="A34" s="39"/>
      <c r="B34" s="45"/>
      <c r="C34" s="39"/>
      <c r="D34" s="39"/>
      <c r="E34" s="135" t="s">
        <v>45</v>
      </c>
      <c r="F34" s="155">
        <f>ROUND((SUM(BF81:BF145)),  2)</f>
        <v>0</v>
      </c>
      <c r="G34" s="39"/>
      <c r="H34" s="39"/>
      <c r="I34" s="156">
        <v>0.14999999999999999</v>
      </c>
      <c r="J34" s="155">
        <f>ROUND(((SUM(BF81:BF145))*I34),  2)</f>
        <v>0</v>
      </c>
      <c r="K34" s="39"/>
      <c r="L34" s="138"/>
      <c r="S34" s="39"/>
      <c r="T34" s="39"/>
      <c r="U34" s="39"/>
      <c r="V34" s="39"/>
      <c r="W34" s="39"/>
      <c r="X34" s="39"/>
      <c r="Y34" s="39"/>
      <c r="Z34" s="39"/>
      <c r="AA34" s="39"/>
      <c r="AB34" s="39"/>
      <c r="AC34" s="39"/>
      <c r="AD34" s="39"/>
      <c r="AE34" s="39"/>
    </row>
    <row r="35" hidden="1" s="2" customFormat="1" ht="14.4" customHeight="1">
      <c r="A35" s="39"/>
      <c r="B35" s="45"/>
      <c r="C35" s="39"/>
      <c r="D35" s="39"/>
      <c r="E35" s="135" t="s">
        <v>46</v>
      </c>
      <c r="F35" s="155">
        <f>ROUND((SUM(BG81:BG145)),  2)</f>
        <v>0</v>
      </c>
      <c r="G35" s="39"/>
      <c r="H35" s="39"/>
      <c r="I35" s="156">
        <v>0.20999999999999999</v>
      </c>
      <c r="J35" s="155">
        <f>0</f>
        <v>0</v>
      </c>
      <c r="K35" s="39"/>
      <c r="L35" s="138"/>
      <c r="S35" s="39"/>
      <c r="T35" s="39"/>
      <c r="U35" s="39"/>
      <c r="V35" s="39"/>
      <c r="W35" s="39"/>
      <c r="X35" s="39"/>
      <c r="Y35" s="39"/>
      <c r="Z35" s="39"/>
      <c r="AA35" s="39"/>
      <c r="AB35" s="39"/>
      <c r="AC35" s="39"/>
      <c r="AD35" s="39"/>
      <c r="AE35" s="39"/>
    </row>
    <row r="36" hidden="1" s="2" customFormat="1" ht="14.4" customHeight="1">
      <c r="A36" s="39"/>
      <c r="B36" s="45"/>
      <c r="C36" s="39"/>
      <c r="D36" s="39"/>
      <c r="E36" s="135" t="s">
        <v>47</v>
      </c>
      <c r="F36" s="155">
        <f>ROUND((SUM(BH81:BH145)),  2)</f>
        <v>0</v>
      </c>
      <c r="G36" s="39"/>
      <c r="H36" s="39"/>
      <c r="I36" s="156">
        <v>0.14999999999999999</v>
      </c>
      <c r="J36" s="155">
        <f>0</f>
        <v>0</v>
      </c>
      <c r="K36" s="39"/>
      <c r="L36" s="138"/>
      <c r="S36" s="39"/>
      <c r="T36" s="39"/>
      <c r="U36" s="39"/>
      <c r="V36" s="39"/>
      <c r="W36" s="39"/>
      <c r="X36" s="39"/>
      <c r="Y36" s="39"/>
      <c r="Z36" s="39"/>
      <c r="AA36" s="39"/>
      <c r="AB36" s="39"/>
      <c r="AC36" s="39"/>
      <c r="AD36" s="39"/>
      <c r="AE36" s="39"/>
    </row>
    <row r="37" hidden="1" s="2" customFormat="1" ht="14.4" customHeight="1">
      <c r="A37" s="39"/>
      <c r="B37" s="45"/>
      <c r="C37" s="39"/>
      <c r="D37" s="39"/>
      <c r="E37" s="135" t="s">
        <v>48</v>
      </c>
      <c r="F37" s="155">
        <f>ROUND((SUM(BI81:BI145)),  2)</f>
        <v>0</v>
      </c>
      <c r="G37" s="39"/>
      <c r="H37" s="39"/>
      <c r="I37" s="156">
        <v>0</v>
      </c>
      <c r="J37" s="155">
        <f>0</f>
        <v>0</v>
      </c>
      <c r="K37" s="39"/>
      <c r="L37" s="13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2" customFormat="1" ht="25.4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2" customFormat="1" ht="6.96"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2" customFormat="1" ht="16.5" customHeight="1">
      <c r="A48" s="39"/>
      <c r="B48" s="40"/>
      <c r="C48" s="41"/>
      <c r="D48" s="41"/>
      <c r="E48" s="171" t="str">
        <f>E7</f>
        <v>PID Hviezdoslavova Praha 11, zastávka Mikulova a Hněvkovského</v>
      </c>
      <c r="F48" s="33"/>
      <c r="G48" s="33"/>
      <c r="H48" s="33"/>
      <c r="I48" s="137"/>
      <c r="J48" s="41"/>
      <c r="K48" s="41"/>
      <c r="L48" s="138"/>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2" customFormat="1" ht="16.5" customHeight="1">
      <c r="A50" s="39"/>
      <c r="B50" s="40"/>
      <c r="C50" s="41"/>
      <c r="D50" s="41"/>
      <c r="E50" s="70" t="str">
        <f>E9</f>
        <v>SO 102 - DIO Hněvkovského 2. etapa - jižní zastávka vč. vozovky, chodník vč. ostrůvku + část přechodu</v>
      </c>
      <c r="F50" s="41"/>
      <c r="G50" s="41"/>
      <c r="H50" s="41"/>
      <c r="I50" s="137"/>
      <c r="J50" s="41"/>
      <c r="K50" s="41"/>
      <c r="L50" s="13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Praha 11</v>
      </c>
      <c r="G52" s="41"/>
      <c r="H52" s="41"/>
      <c r="I52" s="141" t="s">
        <v>23</v>
      </c>
      <c r="J52" s="73" t="str">
        <f>IF(J12="","",J12)</f>
        <v>21. 8. 2019</v>
      </c>
      <c r="K52" s="41"/>
      <c r="L52" s="13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141" t="s">
        <v>31</v>
      </c>
      <c r="J54" s="37" t="str">
        <f>E21</f>
        <v>Pro-consult s.r.o.</v>
      </c>
      <c r="K54" s="41"/>
      <c r="L54" s="13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1" t="s">
        <v>36</v>
      </c>
      <c r="J55" s="37" t="str">
        <f>E24</f>
        <v xml:space="preserve"> </v>
      </c>
      <c r="K55" s="41"/>
      <c r="L55" s="13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2" customFormat="1" ht="29.28"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2" customFormat="1" ht="22.8" customHeight="1">
      <c r="A59" s="39"/>
      <c r="B59" s="40"/>
      <c r="C59" s="176" t="s">
        <v>71</v>
      </c>
      <c r="D59" s="41"/>
      <c r="E59" s="41"/>
      <c r="F59" s="41"/>
      <c r="G59" s="41"/>
      <c r="H59" s="41"/>
      <c r="I59" s="137"/>
      <c r="J59" s="103">
        <f>J81</f>
        <v>0</v>
      </c>
      <c r="K59" s="41"/>
      <c r="L59" s="138"/>
      <c r="S59" s="39"/>
      <c r="T59" s="39"/>
      <c r="U59" s="39"/>
      <c r="V59" s="39"/>
      <c r="W59" s="39"/>
      <c r="X59" s="39"/>
      <c r="Y59" s="39"/>
      <c r="Z59" s="39"/>
      <c r="AA59" s="39"/>
      <c r="AB59" s="39"/>
      <c r="AC59" s="39"/>
      <c r="AD59" s="39"/>
      <c r="AE59" s="39"/>
      <c r="AU59" s="18" t="s">
        <v>111</v>
      </c>
    </row>
    <row r="60" s="9" customFormat="1" ht="24.96" customHeight="1">
      <c r="A60" s="9"/>
      <c r="B60" s="177"/>
      <c r="C60" s="178"/>
      <c r="D60" s="179" t="s">
        <v>112</v>
      </c>
      <c r="E60" s="180"/>
      <c r="F60" s="180"/>
      <c r="G60" s="180"/>
      <c r="H60" s="180"/>
      <c r="I60" s="181"/>
      <c r="J60" s="182">
        <f>J82</f>
        <v>0</v>
      </c>
      <c r="K60" s="178"/>
      <c r="L60" s="183"/>
      <c r="S60" s="9"/>
      <c r="T60" s="9"/>
      <c r="U60" s="9"/>
      <c r="V60" s="9"/>
      <c r="W60" s="9"/>
      <c r="X60" s="9"/>
      <c r="Y60" s="9"/>
      <c r="Z60" s="9"/>
      <c r="AA60" s="9"/>
      <c r="AB60" s="9"/>
      <c r="AC60" s="9"/>
      <c r="AD60" s="9"/>
      <c r="AE60" s="9"/>
    </row>
    <row r="61" s="10" customFormat="1" ht="19.92" customHeight="1">
      <c r="A61" s="10"/>
      <c r="B61" s="184"/>
      <c r="C61" s="185"/>
      <c r="D61" s="186" t="s">
        <v>117</v>
      </c>
      <c r="E61" s="187"/>
      <c r="F61" s="187"/>
      <c r="G61" s="187"/>
      <c r="H61" s="187"/>
      <c r="I61" s="188"/>
      <c r="J61" s="189">
        <f>J83</f>
        <v>0</v>
      </c>
      <c r="K61" s="185"/>
      <c r="L61" s="190"/>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2" customFormat="1" ht="24.96" customHeight="1">
      <c r="A68" s="39"/>
      <c r="B68" s="40"/>
      <c r="C68" s="24" t="s">
        <v>122</v>
      </c>
      <c r="D68" s="41"/>
      <c r="E68" s="41"/>
      <c r="F68" s="41"/>
      <c r="G68" s="41"/>
      <c r="H68" s="41"/>
      <c r="I68" s="137"/>
      <c r="J68" s="41"/>
      <c r="K68" s="41"/>
      <c r="L68" s="138"/>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137"/>
      <c r="J70" s="41"/>
      <c r="K70" s="41"/>
      <c r="L70" s="138"/>
      <c r="S70" s="39"/>
      <c r="T70" s="39"/>
      <c r="U70" s="39"/>
      <c r="V70" s="39"/>
      <c r="W70" s="39"/>
      <c r="X70" s="39"/>
      <c r="Y70" s="39"/>
      <c r="Z70" s="39"/>
      <c r="AA70" s="39"/>
      <c r="AB70" s="39"/>
      <c r="AC70" s="39"/>
      <c r="AD70" s="39"/>
      <c r="AE70" s="39"/>
    </row>
    <row r="71" s="2" customFormat="1" ht="16.5" customHeight="1">
      <c r="A71" s="39"/>
      <c r="B71" s="40"/>
      <c r="C71" s="41"/>
      <c r="D71" s="41"/>
      <c r="E71" s="171" t="str">
        <f>E7</f>
        <v>PID Hviezdoslavova Praha 11, zastávka Mikulova a Hněvkovského</v>
      </c>
      <c r="F71" s="33"/>
      <c r="G71" s="33"/>
      <c r="H71" s="33"/>
      <c r="I71" s="137"/>
      <c r="J71" s="41"/>
      <c r="K71" s="41"/>
      <c r="L71" s="138"/>
      <c r="S71" s="39"/>
      <c r="T71" s="39"/>
      <c r="U71" s="39"/>
      <c r="V71" s="39"/>
      <c r="W71" s="39"/>
      <c r="X71" s="39"/>
      <c r="Y71" s="39"/>
      <c r="Z71" s="39"/>
      <c r="AA71" s="39"/>
      <c r="AB71" s="39"/>
      <c r="AC71" s="39"/>
      <c r="AD71" s="39"/>
      <c r="AE71" s="39"/>
    </row>
    <row r="72" s="2" customFormat="1" ht="12" customHeight="1">
      <c r="A72" s="39"/>
      <c r="B72" s="40"/>
      <c r="C72" s="33" t="s">
        <v>106</v>
      </c>
      <c r="D72" s="41"/>
      <c r="E72" s="41"/>
      <c r="F72" s="41"/>
      <c r="G72" s="41"/>
      <c r="H72" s="41"/>
      <c r="I72" s="137"/>
      <c r="J72" s="41"/>
      <c r="K72" s="41"/>
      <c r="L72" s="138"/>
      <c r="S72" s="39"/>
      <c r="T72" s="39"/>
      <c r="U72" s="39"/>
      <c r="V72" s="39"/>
      <c r="W72" s="39"/>
      <c r="X72" s="39"/>
      <c r="Y72" s="39"/>
      <c r="Z72" s="39"/>
      <c r="AA72" s="39"/>
      <c r="AB72" s="39"/>
      <c r="AC72" s="39"/>
      <c r="AD72" s="39"/>
      <c r="AE72" s="39"/>
    </row>
    <row r="73" s="2" customFormat="1" ht="16.5" customHeight="1">
      <c r="A73" s="39"/>
      <c r="B73" s="40"/>
      <c r="C73" s="41"/>
      <c r="D73" s="41"/>
      <c r="E73" s="70" t="str">
        <f>E9</f>
        <v>SO 102 - DIO Hněvkovského 2. etapa - jižní zastávka vč. vozovky, chodník vč. ostrůvku + část přechodu</v>
      </c>
      <c r="F73" s="41"/>
      <c r="G73" s="41"/>
      <c r="H73" s="41"/>
      <c r="I73" s="137"/>
      <c r="J73" s="41"/>
      <c r="K73" s="41"/>
      <c r="L73" s="13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2" customFormat="1" ht="12" customHeight="1">
      <c r="A75" s="39"/>
      <c r="B75" s="40"/>
      <c r="C75" s="33" t="s">
        <v>21</v>
      </c>
      <c r="D75" s="41"/>
      <c r="E75" s="41"/>
      <c r="F75" s="28" t="str">
        <f>F12</f>
        <v>Praha 11</v>
      </c>
      <c r="G75" s="41"/>
      <c r="H75" s="41"/>
      <c r="I75" s="141" t="s">
        <v>23</v>
      </c>
      <c r="J75" s="73" t="str">
        <f>IF(J12="","",J12)</f>
        <v>21. 8. 2019</v>
      </c>
      <c r="K75" s="41"/>
      <c r="L75" s="138"/>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2" customFormat="1" ht="15.15" customHeight="1">
      <c r="A77" s="39"/>
      <c r="B77" s="40"/>
      <c r="C77" s="33" t="s">
        <v>25</v>
      </c>
      <c r="D77" s="41"/>
      <c r="E77" s="41"/>
      <c r="F77" s="28" t="str">
        <f>E15</f>
        <v xml:space="preserve"> </v>
      </c>
      <c r="G77" s="41"/>
      <c r="H77" s="41"/>
      <c r="I77" s="141" t="s">
        <v>31</v>
      </c>
      <c r="J77" s="37" t="str">
        <f>E21</f>
        <v>Pro-consult s.r.o.</v>
      </c>
      <c r="K77" s="41"/>
      <c r="L77" s="138"/>
      <c r="S77" s="39"/>
      <c r="T77" s="39"/>
      <c r="U77" s="39"/>
      <c r="V77" s="39"/>
      <c r="W77" s="39"/>
      <c r="X77" s="39"/>
      <c r="Y77" s="39"/>
      <c r="Z77" s="39"/>
      <c r="AA77" s="39"/>
      <c r="AB77" s="39"/>
      <c r="AC77" s="39"/>
      <c r="AD77" s="39"/>
      <c r="AE77" s="39"/>
    </row>
    <row r="78" s="2" customFormat="1" ht="15.15" customHeight="1">
      <c r="A78" s="39"/>
      <c r="B78" s="40"/>
      <c r="C78" s="33" t="s">
        <v>29</v>
      </c>
      <c r="D78" s="41"/>
      <c r="E78" s="41"/>
      <c r="F78" s="28" t="str">
        <f>IF(E18="","",E18)</f>
        <v>Vyplň údaj</v>
      </c>
      <c r="G78" s="41"/>
      <c r="H78" s="41"/>
      <c r="I78" s="141" t="s">
        <v>36</v>
      </c>
      <c r="J78" s="37" t="str">
        <f>E24</f>
        <v xml:space="preserve"> </v>
      </c>
      <c r="K78" s="41"/>
      <c r="L78" s="138"/>
      <c r="S78" s="39"/>
      <c r="T78" s="39"/>
      <c r="U78" s="39"/>
      <c r="V78" s="39"/>
      <c r="W78" s="39"/>
      <c r="X78" s="39"/>
      <c r="Y78" s="39"/>
      <c r="Z78" s="39"/>
      <c r="AA78" s="39"/>
      <c r="AB78" s="39"/>
      <c r="AC78" s="39"/>
      <c r="AD78" s="39"/>
      <c r="AE78" s="39"/>
    </row>
    <row r="79" s="2" customFormat="1" ht="10.32"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11" customFormat="1" ht="29.28" customHeight="1">
      <c r="A80" s="191"/>
      <c r="B80" s="192"/>
      <c r="C80" s="193" t="s">
        <v>123</v>
      </c>
      <c r="D80" s="194" t="s">
        <v>58</v>
      </c>
      <c r="E80" s="194" t="s">
        <v>54</v>
      </c>
      <c r="F80" s="194" t="s">
        <v>55</v>
      </c>
      <c r="G80" s="194" t="s">
        <v>124</v>
      </c>
      <c r="H80" s="194" t="s">
        <v>125</v>
      </c>
      <c r="I80" s="195" t="s">
        <v>126</v>
      </c>
      <c r="J80" s="194" t="s">
        <v>110</v>
      </c>
      <c r="K80" s="196" t="s">
        <v>127</v>
      </c>
      <c r="L80" s="197"/>
      <c r="M80" s="93" t="s">
        <v>19</v>
      </c>
      <c r="N80" s="94" t="s">
        <v>43</v>
      </c>
      <c r="O80" s="94" t="s">
        <v>128</v>
      </c>
      <c r="P80" s="94" t="s">
        <v>129</v>
      </c>
      <c r="Q80" s="94" t="s">
        <v>130</v>
      </c>
      <c r="R80" s="94" t="s">
        <v>131</v>
      </c>
      <c r="S80" s="94" t="s">
        <v>132</v>
      </c>
      <c r="T80" s="95" t="s">
        <v>133</v>
      </c>
      <c r="U80" s="191"/>
      <c r="V80" s="191"/>
      <c r="W80" s="191"/>
      <c r="X80" s="191"/>
      <c r="Y80" s="191"/>
      <c r="Z80" s="191"/>
      <c r="AA80" s="191"/>
      <c r="AB80" s="191"/>
      <c r="AC80" s="191"/>
      <c r="AD80" s="191"/>
      <c r="AE80" s="191"/>
    </row>
    <row r="81" s="2" customFormat="1" ht="22.8" customHeight="1">
      <c r="A81" s="39"/>
      <c r="B81" s="40"/>
      <c r="C81" s="100" t="s">
        <v>134</v>
      </c>
      <c r="D81" s="41"/>
      <c r="E81" s="41"/>
      <c r="F81" s="41"/>
      <c r="G81" s="41"/>
      <c r="H81" s="41"/>
      <c r="I81" s="137"/>
      <c r="J81" s="198">
        <f>BK81</f>
        <v>0</v>
      </c>
      <c r="K81" s="41"/>
      <c r="L81" s="45"/>
      <c r="M81" s="96"/>
      <c r="N81" s="199"/>
      <c r="O81" s="97"/>
      <c r="P81" s="200">
        <f>P82</f>
        <v>0</v>
      </c>
      <c r="Q81" s="97"/>
      <c r="R81" s="200">
        <f>R82</f>
        <v>1.0452000000000001</v>
      </c>
      <c r="S81" s="97"/>
      <c r="T81" s="201">
        <f>T82</f>
        <v>0</v>
      </c>
      <c r="U81" s="39"/>
      <c r="V81" s="39"/>
      <c r="W81" s="39"/>
      <c r="X81" s="39"/>
      <c r="Y81" s="39"/>
      <c r="Z81" s="39"/>
      <c r="AA81" s="39"/>
      <c r="AB81" s="39"/>
      <c r="AC81" s="39"/>
      <c r="AD81" s="39"/>
      <c r="AE81" s="39"/>
      <c r="AT81" s="18" t="s">
        <v>72</v>
      </c>
      <c r="AU81" s="18" t="s">
        <v>111</v>
      </c>
      <c r="BK81" s="202">
        <f>BK82</f>
        <v>0</v>
      </c>
    </row>
    <row r="82" s="12" customFormat="1" ht="25.92" customHeight="1">
      <c r="A82" s="12"/>
      <c r="B82" s="203"/>
      <c r="C82" s="204"/>
      <c r="D82" s="205" t="s">
        <v>72</v>
      </c>
      <c r="E82" s="206" t="s">
        <v>135</v>
      </c>
      <c r="F82" s="206" t="s">
        <v>136</v>
      </c>
      <c r="G82" s="204"/>
      <c r="H82" s="204"/>
      <c r="I82" s="207"/>
      <c r="J82" s="208">
        <f>BK82</f>
        <v>0</v>
      </c>
      <c r="K82" s="204"/>
      <c r="L82" s="209"/>
      <c r="M82" s="210"/>
      <c r="N82" s="211"/>
      <c r="O82" s="211"/>
      <c r="P82" s="212">
        <f>P83</f>
        <v>0</v>
      </c>
      <c r="Q82" s="211"/>
      <c r="R82" s="212">
        <f>R83</f>
        <v>1.0452000000000001</v>
      </c>
      <c r="S82" s="211"/>
      <c r="T82" s="213">
        <f>T83</f>
        <v>0</v>
      </c>
      <c r="U82" s="12"/>
      <c r="V82" s="12"/>
      <c r="W82" s="12"/>
      <c r="X82" s="12"/>
      <c r="Y82" s="12"/>
      <c r="Z82" s="12"/>
      <c r="AA82" s="12"/>
      <c r="AB82" s="12"/>
      <c r="AC82" s="12"/>
      <c r="AD82" s="12"/>
      <c r="AE82" s="12"/>
      <c r="AR82" s="214" t="s">
        <v>81</v>
      </c>
      <c r="AT82" s="215" t="s">
        <v>72</v>
      </c>
      <c r="AU82" s="215" t="s">
        <v>73</v>
      </c>
      <c r="AY82" s="214" t="s">
        <v>137</v>
      </c>
      <c r="BK82" s="216">
        <f>BK83</f>
        <v>0</v>
      </c>
    </row>
    <row r="83" s="12" customFormat="1" ht="22.8" customHeight="1">
      <c r="A83" s="12"/>
      <c r="B83" s="203"/>
      <c r="C83" s="204"/>
      <c r="D83" s="205" t="s">
        <v>72</v>
      </c>
      <c r="E83" s="217" t="s">
        <v>186</v>
      </c>
      <c r="F83" s="217" t="s">
        <v>479</v>
      </c>
      <c r="G83" s="204"/>
      <c r="H83" s="204"/>
      <c r="I83" s="207"/>
      <c r="J83" s="218">
        <f>BK83</f>
        <v>0</v>
      </c>
      <c r="K83" s="204"/>
      <c r="L83" s="209"/>
      <c r="M83" s="210"/>
      <c r="N83" s="211"/>
      <c r="O83" s="211"/>
      <c r="P83" s="212">
        <f>SUM(P84:P145)</f>
        <v>0</v>
      </c>
      <c r="Q83" s="211"/>
      <c r="R83" s="212">
        <f>SUM(R84:R145)</f>
        <v>1.0452000000000001</v>
      </c>
      <c r="S83" s="211"/>
      <c r="T83" s="213">
        <f>SUM(T84:T145)</f>
        <v>0</v>
      </c>
      <c r="U83" s="12"/>
      <c r="V83" s="12"/>
      <c r="W83" s="12"/>
      <c r="X83" s="12"/>
      <c r="Y83" s="12"/>
      <c r="Z83" s="12"/>
      <c r="AA83" s="12"/>
      <c r="AB83" s="12"/>
      <c r="AC83" s="12"/>
      <c r="AD83" s="12"/>
      <c r="AE83" s="12"/>
      <c r="AR83" s="214" t="s">
        <v>81</v>
      </c>
      <c r="AT83" s="215" t="s">
        <v>72</v>
      </c>
      <c r="AU83" s="215" t="s">
        <v>81</v>
      </c>
      <c r="AY83" s="214" t="s">
        <v>137</v>
      </c>
      <c r="BK83" s="216">
        <f>SUM(BK84:BK145)</f>
        <v>0</v>
      </c>
    </row>
    <row r="84" s="2" customFormat="1" ht="16.5" customHeight="1">
      <c r="A84" s="39"/>
      <c r="B84" s="40"/>
      <c r="C84" s="219" t="s">
        <v>81</v>
      </c>
      <c r="D84" s="219" t="s">
        <v>139</v>
      </c>
      <c r="E84" s="220" t="s">
        <v>754</v>
      </c>
      <c r="F84" s="221" t="s">
        <v>755</v>
      </c>
      <c r="G84" s="222" t="s">
        <v>142</v>
      </c>
      <c r="H84" s="223">
        <v>19</v>
      </c>
      <c r="I84" s="224"/>
      <c r="J84" s="225">
        <f>ROUND(I84*H84,2)</f>
        <v>0</v>
      </c>
      <c r="K84" s="221" t="s">
        <v>143</v>
      </c>
      <c r="L84" s="45"/>
      <c r="M84" s="226" t="s">
        <v>19</v>
      </c>
      <c r="N84" s="227" t="s">
        <v>44</v>
      </c>
      <c r="O84" s="85"/>
      <c r="P84" s="228">
        <f>O84*H84</f>
        <v>0</v>
      </c>
      <c r="Q84" s="228">
        <v>0</v>
      </c>
      <c r="R84" s="228">
        <f>Q84*H84</f>
        <v>0</v>
      </c>
      <c r="S84" s="228">
        <v>0</v>
      </c>
      <c r="T84" s="229">
        <f>S84*H84</f>
        <v>0</v>
      </c>
      <c r="U84" s="39"/>
      <c r="V84" s="39"/>
      <c r="W84" s="39"/>
      <c r="X84" s="39"/>
      <c r="Y84" s="39"/>
      <c r="Z84" s="39"/>
      <c r="AA84" s="39"/>
      <c r="AB84" s="39"/>
      <c r="AC84" s="39"/>
      <c r="AD84" s="39"/>
      <c r="AE84" s="39"/>
      <c r="AR84" s="230" t="s">
        <v>144</v>
      </c>
      <c r="AT84" s="230" t="s">
        <v>139</v>
      </c>
      <c r="AU84" s="230" t="s">
        <v>83</v>
      </c>
      <c r="AY84" s="18" t="s">
        <v>137</v>
      </c>
      <c r="BE84" s="231">
        <f>IF(N84="základní",J84,0)</f>
        <v>0</v>
      </c>
      <c r="BF84" s="231">
        <f>IF(N84="snížená",J84,0)</f>
        <v>0</v>
      </c>
      <c r="BG84" s="231">
        <f>IF(N84="zákl. přenesená",J84,0)</f>
        <v>0</v>
      </c>
      <c r="BH84" s="231">
        <f>IF(N84="sníž. přenesená",J84,0)</f>
        <v>0</v>
      </c>
      <c r="BI84" s="231">
        <f>IF(N84="nulová",J84,0)</f>
        <v>0</v>
      </c>
      <c r="BJ84" s="18" t="s">
        <v>81</v>
      </c>
      <c r="BK84" s="231">
        <f>ROUND(I84*H84,2)</f>
        <v>0</v>
      </c>
      <c r="BL84" s="18" t="s">
        <v>144</v>
      </c>
      <c r="BM84" s="230" t="s">
        <v>815</v>
      </c>
    </row>
    <row r="85" s="2" customFormat="1">
      <c r="A85" s="39"/>
      <c r="B85" s="40"/>
      <c r="C85" s="41"/>
      <c r="D85" s="232" t="s">
        <v>146</v>
      </c>
      <c r="E85" s="41"/>
      <c r="F85" s="233" t="s">
        <v>757</v>
      </c>
      <c r="G85" s="41"/>
      <c r="H85" s="41"/>
      <c r="I85" s="137"/>
      <c r="J85" s="41"/>
      <c r="K85" s="41"/>
      <c r="L85" s="45"/>
      <c r="M85" s="234"/>
      <c r="N85" s="235"/>
      <c r="O85" s="85"/>
      <c r="P85" s="85"/>
      <c r="Q85" s="85"/>
      <c r="R85" s="85"/>
      <c r="S85" s="85"/>
      <c r="T85" s="86"/>
      <c r="U85" s="39"/>
      <c r="V85" s="39"/>
      <c r="W85" s="39"/>
      <c r="X85" s="39"/>
      <c r="Y85" s="39"/>
      <c r="Z85" s="39"/>
      <c r="AA85" s="39"/>
      <c r="AB85" s="39"/>
      <c r="AC85" s="39"/>
      <c r="AD85" s="39"/>
      <c r="AE85" s="39"/>
      <c r="AT85" s="18" t="s">
        <v>146</v>
      </c>
      <c r="AU85" s="18" t="s">
        <v>83</v>
      </c>
    </row>
    <row r="86" s="15" customFormat="1">
      <c r="A86" s="15"/>
      <c r="B86" s="268"/>
      <c r="C86" s="269"/>
      <c r="D86" s="232" t="s">
        <v>148</v>
      </c>
      <c r="E86" s="270" t="s">
        <v>19</v>
      </c>
      <c r="F86" s="271" t="s">
        <v>758</v>
      </c>
      <c r="G86" s="269"/>
      <c r="H86" s="270" t="s">
        <v>19</v>
      </c>
      <c r="I86" s="272"/>
      <c r="J86" s="269"/>
      <c r="K86" s="269"/>
      <c r="L86" s="273"/>
      <c r="M86" s="274"/>
      <c r="N86" s="275"/>
      <c r="O86" s="275"/>
      <c r="P86" s="275"/>
      <c r="Q86" s="275"/>
      <c r="R86" s="275"/>
      <c r="S86" s="275"/>
      <c r="T86" s="276"/>
      <c r="U86" s="15"/>
      <c r="V86" s="15"/>
      <c r="W86" s="15"/>
      <c r="X86" s="15"/>
      <c r="Y86" s="15"/>
      <c r="Z86" s="15"/>
      <c r="AA86" s="15"/>
      <c r="AB86" s="15"/>
      <c r="AC86" s="15"/>
      <c r="AD86" s="15"/>
      <c r="AE86" s="15"/>
      <c r="AT86" s="277" t="s">
        <v>148</v>
      </c>
      <c r="AU86" s="277" t="s">
        <v>83</v>
      </c>
      <c r="AV86" s="15" t="s">
        <v>81</v>
      </c>
      <c r="AW86" s="15" t="s">
        <v>35</v>
      </c>
      <c r="AX86" s="15" t="s">
        <v>73</v>
      </c>
      <c r="AY86" s="277" t="s">
        <v>137</v>
      </c>
    </row>
    <row r="87" s="13" customFormat="1">
      <c r="A87" s="13"/>
      <c r="B87" s="236"/>
      <c r="C87" s="237"/>
      <c r="D87" s="232" t="s">
        <v>148</v>
      </c>
      <c r="E87" s="238" t="s">
        <v>19</v>
      </c>
      <c r="F87" s="239" t="s">
        <v>759</v>
      </c>
      <c r="G87" s="237"/>
      <c r="H87" s="240">
        <v>2</v>
      </c>
      <c r="I87" s="241"/>
      <c r="J87" s="237"/>
      <c r="K87" s="237"/>
      <c r="L87" s="242"/>
      <c r="M87" s="243"/>
      <c r="N87" s="244"/>
      <c r="O87" s="244"/>
      <c r="P87" s="244"/>
      <c r="Q87" s="244"/>
      <c r="R87" s="244"/>
      <c r="S87" s="244"/>
      <c r="T87" s="245"/>
      <c r="U87" s="13"/>
      <c r="V87" s="13"/>
      <c r="W87" s="13"/>
      <c r="X87" s="13"/>
      <c r="Y87" s="13"/>
      <c r="Z87" s="13"/>
      <c r="AA87" s="13"/>
      <c r="AB87" s="13"/>
      <c r="AC87" s="13"/>
      <c r="AD87" s="13"/>
      <c r="AE87" s="13"/>
      <c r="AT87" s="246" t="s">
        <v>148</v>
      </c>
      <c r="AU87" s="246" t="s">
        <v>83</v>
      </c>
      <c r="AV87" s="13" t="s">
        <v>83</v>
      </c>
      <c r="AW87" s="13" t="s">
        <v>35</v>
      </c>
      <c r="AX87" s="13" t="s">
        <v>73</v>
      </c>
      <c r="AY87" s="246" t="s">
        <v>137</v>
      </c>
    </row>
    <row r="88" s="13" customFormat="1">
      <c r="A88" s="13"/>
      <c r="B88" s="236"/>
      <c r="C88" s="237"/>
      <c r="D88" s="232" t="s">
        <v>148</v>
      </c>
      <c r="E88" s="238" t="s">
        <v>19</v>
      </c>
      <c r="F88" s="239" t="s">
        <v>760</v>
      </c>
      <c r="G88" s="237"/>
      <c r="H88" s="240">
        <v>3</v>
      </c>
      <c r="I88" s="241"/>
      <c r="J88" s="237"/>
      <c r="K88" s="237"/>
      <c r="L88" s="242"/>
      <c r="M88" s="243"/>
      <c r="N88" s="244"/>
      <c r="O88" s="244"/>
      <c r="P88" s="244"/>
      <c r="Q88" s="244"/>
      <c r="R88" s="244"/>
      <c r="S88" s="244"/>
      <c r="T88" s="245"/>
      <c r="U88" s="13"/>
      <c r="V88" s="13"/>
      <c r="W88" s="13"/>
      <c r="X88" s="13"/>
      <c r="Y88" s="13"/>
      <c r="Z88" s="13"/>
      <c r="AA88" s="13"/>
      <c r="AB88" s="13"/>
      <c r="AC88" s="13"/>
      <c r="AD88" s="13"/>
      <c r="AE88" s="13"/>
      <c r="AT88" s="246" t="s">
        <v>148</v>
      </c>
      <c r="AU88" s="246" t="s">
        <v>83</v>
      </c>
      <c r="AV88" s="13" t="s">
        <v>83</v>
      </c>
      <c r="AW88" s="13" t="s">
        <v>35</v>
      </c>
      <c r="AX88" s="13" t="s">
        <v>73</v>
      </c>
      <c r="AY88" s="246" t="s">
        <v>137</v>
      </c>
    </row>
    <row r="89" s="13" customFormat="1">
      <c r="A89" s="13"/>
      <c r="B89" s="236"/>
      <c r="C89" s="237"/>
      <c r="D89" s="232" t="s">
        <v>148</v>
      </c>
      <c r="E89" s="238" t="s">
        <v>19</v>
      </c>
      <c r="F89" s="239" t="s">
        <v>761</v>
      </c>
      <c r="G89" s="237"/>
      <c r="H89" s="240">
        <v>2</v>
      </c>
      <c r="I89" s="241"/>
      <c r="J89" s="237"/>
      <c r="K89" s="237"/>
      <c r="L89" s="242"/>
      <c r="M89" s="243"/>
      <c r="N89" s="244"/>
      <c r="O89" s="244"/>
      <c r="P89" s="244"/>
      <c r="Q89" s="244"/>
      <c r="R89" s="244"/>
      <c r="S89" s="244"/>
      <c r="T89" s="245"/>
      <c r="U89" s="13"/>
      <c r="V89" s="13"/>
      <c r="W89" s="13"/>
      <c r="X89" s="13"/>
      <c r="Y89" s="13"/>
      <c r="Z89" s="13"/>
      <c r="AA89" s="13"/>
      <c r="AB89" s="13"/>
      <c r="AC89" s="13"/>
      <c r="AD89" s="13"/>
      <c r="AE89" s="13"/>
      <c r="AT89" s="246" t="s">
        <v>148</v>
      </c>
      <c r="AU89" s="246" t="s">
        <v>83</v>
      </c>
      <c r="AV89" s="13" t="s">
        <v>83</v>
      </c>
      <c r="AW89" s="13" t="s">
        <v>35</v>
      </c>
      <c r="AX89" s="13" t="s">
        <v>73</v>
      </c>
      <c r="AY89" s="246" t="s">
        <v>137</v>
      </c>
    </row>
    <row r="90" s="13" customFormat="1">
      <c r="A90" s="13"/>
      <c r="B90" s="236"/>
      <c r="C90" s="237"/>
      <c r="D90" s="232" t="s">
        <v>148</v>
      </c>
      <c r="E90" s="238" t="s">
        <v>19</v>
      </c>
      <c r="F90" s="239" t="s">
        <v>762</v>
      </c>
      <c r="G90" s="237"/>
      <c r="H90" s="240">
        <v>2</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148</v>
      </c>
      <c r="AU90" s="246" t="s">
        <v>83</v>
      </c>
      <c r="AV90" s="13" t="s">
        <v>83</v>
      </c>
      <c r="AW90" s="13" t="s">
        <v>35</v>
      </c>
      <c r="AX90" s="13" t="s">
        <v>73</v>
      </c>
      <c r="AY90" s="246" t="s">
        <v>137</v>
      </c>
    </row>
    <row r="91" s="13" customFormat="1">
      <c r="A91" s="13"/>
      <c r="B91" s="236"/>
      <c r="C91" s="237"/>
      <c r="D91" s="232" t="s">
        <v>148</v>
      </c>
      <c r="E91" s="238" t="s">
        <v>19</v>
      </c>
      <c r="F91" s="239" t="s">
        <v>763</v>
      </c>
      <c r="G91" s="237"/>
      <c r="H91" s="240">
        <v>2</v>
      </c>
      <c r="I91" s="241"/>
      <c r="J91" s="237"/>
      <c r="K91" s="237"/>
      <c r="L91" s="242"/>
      <c r="M91" s="243"/>
      <c r="N91" s="244"/>
      <c r="O91" s="244"/>
      <c r="P91" s="244"/>
      <c r="Q91" s="244"/>
      <c r="R91" s="244"/>
      <c r="S91" s="244"/>
      <c r="T91" s="245"/>
      <c r="U91" s="13"/>
      <c r="V91" s="13"/>
      <c r="W91" s="13"/>
      <c r="X91" s="13"/>
      <c r="Y91" s="13"/>
      <c r="Z91" s="13"/>
      <c r="AA91" s="13"/>
      <c r="AB91" s="13"/>
      <c r="AC91" s="13"/>
      <c r="AD91" s="13"/>
      <c r="AE91" s="13"/>
      <c r="AT91" s="246" t="s">
        <v>148</v>
      </c>
      <c r="AU91" s="246" t="s">
        <v>83</v>
      </c>
      <c r="AV91" s="13" t="s">
        <v>83</v>
      </c>
      <c r="AW91" s="13" t="s">
        <v>35</v>
      </c>
      <c r="AX91" s="13" t="s">
        <v>73</v>
      </c>
      <c r="AY91" s="246" t="s">
        <v>137</v>
      </c>
    </row>
    <row r="92" s="13" customFormat="1">
      <c r="A92" s="13"/>
      <c r="B92" s="236"/>
      <c r="C92" s="237"/>
      <c r="D92" s="232" t="s">
        <v>148</v>
      </c>
      <c r="E92" s="238" t="s">
        <v>19</v>
      </c>
      <c r="F92" s="239" t="s">
        <v>764</v>
      </c>
      <c r="G92" s="237"/>
      <c r="H92" s="240">
        <v>2</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148</v>
      </c>
      <c r="AU92" s="246" t="s">
        <v>83</v>
      </c>
      <c r="AV92" s="13" t="s">
        <v>83</v>
      </c>
      <c r="AW92" s="13" t="s">
        <v>35</v>
      </c>
      <c r="AX92" s="13" t="s">
        <v>73</v>
      </c>
      <c r="AY92" s="246" t="s">
        <v>137</v>
      </c>
    </row>
    <row r="93" s="13" customFormat="1">
      <c r="A93" s="13"/>
      <c r="B93" s="236"/>
      <c r="C93" s="237"/>
      <c r="D93" s="232" t="s">
        <v>148</v>
      </c>
      <c r="E93" s="238" t="s">
        <v>19</v>
      </c>
      <c r="F93" s="239" t="s">
        <v>765</v>
      </c>
      <c r="G93" s="237"/>
      <c r="H93" s="240">
        <v>2</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148</v>
      </c>
      <c r="AU93" s="246" t="s">
        <v>83</v>
      </c>
      <c r="AV93" s="13" t="s">
        <v>83</v>
      </c>
      <c r="AW93" s="13" t="s">
        <v>35</v>
      </c>
      <c r="AX93" s="13" t="s">
        <v>73</v>
      </c>
      <c r="AY93" s="246" t="s">
        <v>137</v>
      </c>
    </row>
    <row r="94" s="13" customFormat="1">
      <c r="A94" s="13"/>
      <c r="B94" s="236"/>
      <c r="C94" s="237"/>
      <c r="D94" s="232" t="s">
        <v>148</v>
      </c>
      <c r="E94" s="238" t="s">
        <v>19</v>
      </c>
      <c r="F94" s="239" t="s">
        <v>766</v>
      </c>
      <c r="G94" s="237"/>
      <c r="H94" s="240">
        <v>4</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148</v>
      </c>
      <c r="AU94" s="246" t="s">
        <v>83</v>
      </c>
      <c r="AV94" s="13" t="s">
        <v>83</v>
      </c>
      <c r="AW94" s="13" t="s">
        <v>35</v>
      </c>
      <c r="AX94" s="13" t="s">
        <v>73</v>
      </c>
      <c r="AY94" s="246" t="s">
        <v>137</v>
      </c>
    </row>
    <row r="95" s="14" customFormat="1">
      <c r="A95" s="14"/>
      <c r="B95" s="247"/>
      <c r="C95" s="248"/>
      <c r="D95" s="232" t="s">
        <v>148</v>
      </c>
      <c r="E95" s="249" t="s">
        <v>19</v>
      </c>
      <c r="F95" s="250" t="s">
        <v>150</v>
      </c>
      <c r="G95" s="248"/>
      <c r="H95" s="251">
        <v>19</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148</v>
      </c>
      <c r="AU95" s="257" t="s">
        <v>83</v>
      </c>
      <c r="AV95" s="14" t="s">
        <v>144</v>
      </c>
      <c r="AW95" s="14" t="s">
        <v>35</v>
      </c>
      <c r="AX95" s="14" t="s">
        <v>81</v>
      </c>
      <c r="AY95" s="257" t="s">
        <v>137</v>
      </c>
    </row>
    <row r="96" s="2" customFormat="1" ht="24" customHeight="1">
      <c r="A96" s="39"/>
      <c r="B96" s="40"/>
      <c r="C96" s="219" t="s">
        <v>83</v>
      </c>
      <c r="D96" s="219" t="s">
        <v>139</v>
      </c>
      <c r="E96" s="220" t="s">
        <v>767</v>
      </c>
      <c r="F96" s="221" t="s">
        <v>768</v>
      </c>
      <c r="G96" s="222" t="s">
        <v>142</v>
      </c>
      <c r="H96" s="223">
        <v>1425</v>
      </c>
      <c r="I96" s="224"/>
      <c r="J96" s="225">
        <f>ROUND(I96*H96,2)</f>
        <v>0</v>
      </c>
      <c r="K96" s="221" t="s">
        <v>143</v>
      </c>
      <c r="L96" s="45"/>
      <c r="M96" s="226" t="s">
        <v>19</v>
      </c>
      <c r="N96" s="227" t="s">
        <v>44</v>
      </c>
      <c r="O96" s="85"/>
      <c r="P96" s="228">
        <f>O96*H96</f>
        <v>0</v>
      </c>
      <c r="Q96" s="228">
        <v>0</v>
      </c>
      <c r="R96" s="228">
        <f>Q96*H96</f>
        <v>0</v>
      </c>
      <c r="S96" s="228">
        <v>0</v>
      </c>
      <c r="T96" s="229">
        <f>S96*H96</f>
        <v>0</v>
      </c>
      <c r="U96" s="39"/>
      <c r="V96" s="39"/>
      <c r="W96" s="39"/>
      <c r="X96" s="39"/>
      <c r="Y96" s="39"/>
      <c r="Z96" s="39"/>
      <c r="AA96" s="39"/>
      <c r="AB96" s="39"/>
      <c r="AC96" s="39"/>
      <c r="AD96" s="39"/>
      <c r="AE96" s="39"/>
      <c r="AR96" s="230" t="s">
        <v>144</v>
      </c>
      <c r="AT96" s="230" t="s">
        <v>139</v>
      </c>
      <c r="AU96" s="230" t="s">
        <v>83</v>
      </c>
      <c r="AY96" s="18" t="s">
        <v>137</v>
      </c>
      <c r="BE96" s="231">
        <f>IF(N96="základní",J96,0)</f>
        <v>0</v>
      </c>
      <c r="BF96" s="231">
        <f>IF(N96="snížená",J96,0)</f>
        <v>0</v>
      </c>
      <c r="BG96" s="231">
        <f>IF(N96="zákl. přenesená",J96,0)</f>
        <v>0</v>
      </c>
      <c r="BH96" s="231">
        <f>IF(N96="sníž. přenesená",J96,0)</f>
        <v>0</v>
      </c>
      <c r="BI96" s="231">
        <f>IF(N96="nulová",J96,0)</f>
        <v>0</v>
      </c>
      <c r="BJ96" s="18" t="s">
        <v>81</v>
      </c>
      <c r="BK96" s="231">
        <f>ROUND(I96*H96,2)</f>
        <v>0</v>
      </c>
      <c r="BL96" s="18" t="s">
        <v>144</v>
      </c>
      <c r="BM96" s="230" t="s">
        <v>816</v>
      </c>
    </row>
    <row r="97" s="2" customFormat="1">
      <c r="A97" s="39"/>
      <c r="B97" s="40"/>
      <c r="C97" s="41"/>
      <c r="D97" s="232" t="s">
        <v>146</v>
      </c>
      <c r="E97" s="41"/>
      <c r="F97" s="233" t="s">
        <v>757</v>
      </c>
      <c r="G97" s="41"/>
      <c r="H97" s="41"/>
      <c r="I97" s="137"/>
      <c r="J97" s="41"/>
      <c r="K97" s="41"/>
      <c r="L97" s="45"/>
      <c r="M97" s="234"/>
      <c r="N97" s="235"/>
      <c r="O97" s="85"/>
      <c r="P97" s="85"/>
      <c r="Q97" s="85"/>
      <c r="R97" s="85"/>
      <c r="S97" s="85"/>
      <c r="T97" s="86"/>
      <c r="U97" s="39"/>
      <c r="V97" s="39"/>
      <c r="W97" s="39"/>
      <c r="X97" s="39"/>
      <c r="Y97" s="39"/>
      <c r="Z97" s="39"/>
      <c r="AA97" s="39"/>
      <c r="AB97" s="39"/>
      <c r="AC97" s="39"/>
      <c r="AD97" s="39"/>
      <c r="AE97" s="39"/>
      <c r="AT97" s="18" t="s">
        <v>146</v>
      </c>
      <c r="AU97" s="18" t="s">
        <v>83</v>
      </c>
    </row>
    <row r="98" s="15" customFormat="1">
      <c r="A98" s="15"/>
      <c r="B98" s="268"/>
      <c r="C98" s="269"/>
      <c r="D98" s="232" t="s">
        <v>148</v>
      </c>
      <c r="E98" s="270" t="s">
        <v>19</v>
      </c>
      <c r="F98" s="271" t="s">
        <v>758</v>
      </c>
      <c r="G98" s="269"/>
      <c r="H98" s="270" t="s">
        <v>19</v>
      </c>
      <c r="I98" s="272"/>
      <c r="J98" s="269"/>
      <c r="K98" s="269"/>
      <c r="L98" s="273"/>
      <c r="M98" s="274"/>
      <c r="N98" s="275"/>
      <c r="O98" s="275"/>
      <c r="P98" s="275"/>
      <c r="Q98" s="275"/>
      <c r="R98" s="275"/>
      <c r="S98" s="275"/>
      <c r="T98" s="276"/>
      <c r="U98" s="15"/>
      <c r="V98" s="15"/>
      <c r="W98" s="15"/>
      <c r="X98" s="15"/>
      <c r="Y98" s="15"/>
      <c r="Z98" s="15"/>
      <c r="AA98" s="15"/>
      <c r="AB98" s="15"/>
      <c r="AC98" s="15"/>
      <c r="AD98" s="15"/>
      <c r="AE98" s="15"/>
      <c r="AT98" s="277" t="s">
        <v>148</v>
      </c>
      <c r="AU98" s="277" t="s">
        <v>83</v>
      </c>
      <c r="AV98" s="15" t="s">
        <v>81</v>
      </c>
      <c r="AW98" s="15" t="s">
        <v>35</v>
      </c>
      <c r="AX98" s="15" t="s">
        <v>73</v>
      </c>
      <c r="AY98" s="277" t="s">
        <v>137</v>
      </c>
    </row>
    <row r="99" s="13" customFormat="1">
      <c r="A99" s="13"/>
      <c r="B99" s="236"/>
      <c r="C99" s="237"/>
      <c r="D99" s="232" t="s">
        <v>148</v>
      </c>
      <c r="E99" s="238" t="s">
        <v>19</v>
      </c>
      <c r="F99" s="239" t="s">
        <v>770</v>
      </c>
      <c r="G99" s="237"/>
      <c r="H99" s="240">
        <v>150</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148</v>
      </c>
      <c r="AU99" s="246" t="s">
        <v>83</v>
      </c>
      <c r="AV99" s="13" t="s">
        <v>83</v>
      </c>
      <c r="AW99" s="13" t="s">
        <v>35</v>
      </c>
      <c r="AX99" s="13" t="s">
        <v>73</v>
      </c>
      <c r="AY99" s="246" t="s">
        <v>137</v>
      </c>
    </row>
    <row r="100" s="13" customFormat="1">
      <c r="A100" s="13"/>
      <c r="B100" s="236"/>
      <c r="C100" s="237"/>
      <c r="D100" s="232" t="s">
        <v>148</v>
      </c>
      <c r="E100" s="238" t="s">
        <v>19</v>
      </c>
      <c r="F100" s="239" t="s">
        <v>771</v>
      </c>
      <c r="G100" s="237"/>
      <c r="H100" s="240">
        <v>225</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148</v>
      </c>
      <c r="AU100" s="246" t="s">
        <v>83</v>
      </c>
      <c r="AV100" s="13" t="s">
        <v>83</v>
      </c>
      <c r="AW100" s="13" t="s">
        <v>35</v>
      </c>
      <c r="AX100" s="13" t="s">
        <v>73</v>
      </c>
      <c r="AY100" s="246" t="s">
        <v>137</v>
      </c>
    </row>
    <row r="101" s="13" customFormat="1">
      <c r="A101" s="13"/>
      <c r="B101" s="236"/>
      <c r="C101" s="237"/>
      <c r="D101" s="232" t="s">
        <v>148</v>
      </c>
      <c r="E101" s="238" t="s">
        <v>19</v>
      </c>
      <c r="F101" s="239" t="s">
        <v>772</v>
      </c>
      <c r="G101" s="237"/>
      <c r="H101" s="240">
        <v>150</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148</v>
      </c>
      <c r="AU101" s="246" t="s">
        <v>83</v>
      </c>
      <c r="AV101" s="13" t="s">
        <v>83</v>
      </c>
      <c r="AW101" s="13" t="s">
        <v>35</v>
      </c>
      <c r="AX101" s="13" t="s">
        <v>73</v>
      </c>
      <c r="AY101" s="246" t="s">
        <v>137</v>
      </c>
    </row>
    <row r="102" s="13" customFormat="1">
      <c r="A102" s="13"/>
      <c r="B102" s="236"/>
      <c r="C102" s="237"/>
      <c r="D102" s="232" t="s">
        <v>148</v>
      </c>
      <c r="E102" s="238" t="s">
        <v>19</v>
      </c>
      <c r="F102" s="239" t="s">
        <v>773</v>
      </c>
      <c r="G102" s="237"/>
      <c r="H102" s="240">
        <v>150</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148</v>
      </c>
      <c r="AU102" s="246" t="s">
        <v>83</v>
      </c>
      <c r="AV102" s="13" t="s">
        <v>83</v>
      </c>
      <c r="AW102" s="13" t="s">
        <v>35</v>
      </c>
      <c r="AX102" s="13" t="s">
        <v>73</v>
      </c>
      <c r="AY102" s="246" t="s">
        <v>137</v>
      </c>
    </row>
    <row r="103" s="13" customFormat="1">
      <c r="A103" s="13"/>
      <c r="B103" s="236"/>
      <c r="C103" s="237"/>
      <c r="D103" s="232" t="s">
        <v>148</v>
      </c>
      <c r="E103" s="238" t="s">
        <v>19</v>
      </c>
      <c r="F103" s="239" t="s">
        <v>774</v>
      </c>
      <c r="G103" s="237"/>
      <c r="H103" s="240">
        <v>150</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148</v>
      </c>
      <c r="AU103" s="246" t="s">
        <v>83</v>
      </c>
      <c r="AV103" s="13" t="s">
        <v>83</v>
      </c>
      <c r="AW103" s="13" t="s">
        <v>35</v>
      </c>
      <c r="AX103" s="13" t="s">
        <v>73</v>
      </c>
      <c r="AY103" s="246" t="s">
        <v>137</v>
      </c>
    </row>
    <row r="104" s="13" customFormat="1">
      <c r="A104" s="13"/>
      <c r="B104" s="236"/>
      <c r="C104" s="237"/>
      <c r="D104" s="232" t="s">
        <v>148</v>
      </c>
      <c r="E104" s="238" t="s">
        <v>19</v>
      </c>
      <c r="F104" s="239" t="s">
        <v>775</v>
      </c>
      <c r="G104" s="237"/>
      <c r="H104" s="240">
        <v>150</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148</v>
      </c>
      <c r="AU104" s="246" t="s">
        <v>83</v>
      </c>
      <c r="AV104" s="13" t="s">
        <v>83</v>
      </c>
      <c r="AW104" s="13" t="s">
        <v>35</v>
      </c>
      <c r="AX104" s="13" t="s">
        <v>73</v>
      </c>
      <c r="AY104" s="246" t="s">
        <v>137</v>
      </c>
    </row>
    <row r="105" s="13" customFormat="1">
      <c r="A105" s="13"/>
      <c r="B105" s="236"/>
      <c r="C105" s="237"/>
      <c r="D105" s="232" t="s">
        <v>148</v>
      </c>
      <c r="E105" s="238" t="s">
        <v>19</v>
      </c>
      <c r="F105" s="239" t="s">
        <v>776</v>
      </c>
      <c r="G105" s="237"/>
      <c r="H105" s="240">
        <v>150</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148</v>
      </c>
      <c r="AU105" s="246" t="s">
        <v>83</v>
      </c>
      <c r="AV105" s="13" t="s">
        <v>83</v>
      </c>
      <c r="AW105" s="13" t="s">
        <v>35</v>
      </c>
      <c r="AX105" s="13" t="s">
        <v>73</v>
      </c>
      <c r="AY105" s="246" t="s">
        <v>137</v>
      </c>
    </row>
    <row r="106" s="13" customFormat="1">
      <c r="A106" s="13"/>
      <c r="B106" s="236"/>
      <c r="C106" s="237"/>
      <c r="D106" s="232" t="s">
        <v>148</v>
      </c>
      <c r="E106" s="238" t="s">
        <v>19</v>
      </c>
      <c r="F106" s="239" t="s">
        <v>777</v>
      </c>
      <c r="G106" s="237"/>
      <c r="H106" s="240">
        <v>300</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148</v>
      </c>
      <c r="AU106" s="246" t="s">
        <v>83</v>
      </c>
      <c r="AV106" s="13" t="s">
        <v>83</v>
      </c>
      <c r="AW106" s="13" t="s">
        <v>35</v>
      </c>
      <c r="AX106" s="13" t="s">
        <v>73</v>
      </c>
      <c r="AY106" s="246" t="s">
        <v>137</v>
      </c>
    </row>
    <row r="107" s="14" customFormat="1">
      <c r="A107" s="14"/>
      <c r="B107" s="247"/>
      <c r="C107" s="248"/>
      <c r="D107" s="232" t="s">
        <v>148</v>
      </c>
      <c r="E107" s="249" t="s">
        <v>19</v>
      </c>
      <c r="F107" s="250" t="s">
        <v>150</v>
      </c>
      <c r="G107" s="248"/>
      <c r="H107" s="251">
        <v>1425</v>
      </c>
      <c r="I107" s="252"/>
      <c r="J107" s="248"/>
      <c r="K107" s="248"/>
      <c r="L107" s="253"/>
      <c r="M107" s="254"/>
      <c r="N107" s="255"/>
      <c r="O107" s="255"/>
      <c r="P107" s="255"/>
      <c r="Q107" s="255"/>
      <c r="R107" s="255"/>
      <c r="S107" s="255"/>
      <c r="T107" s="256"/>
      <c r="U107" s="14"/>
      <c r="V107" s="14"/>
      <c r="W107" s="14"/>
      <c r="X107" s="14"/>
      <c r="Y107" s="14"/>
      <c r="Z107" s="14"/>
      <c r="AA107" s="14"/>
      <c r="AB107" s="14"/>
      <c r="AC107" s="14"/>
      <c r="AD107" s="14"/>
      <c r="AE107" s="14"/>
      <c r="AT107" s="257" t="s">
        <v>148</v>
      </c>
      <c r="AU107" s="257" t="s">
        <v>83</v>
      </c>
      <c r="AV107" s="14" t="s">
        <v>144</v>
      </c>
      <c r="AW107" s="14" t="s">
        <v>35</v>
      </c>
      <c r="AX107" s="14" t="s">
        <v>81</v>
      </c>
      <c r="AY107" s="257" t="s">
        <v>137</v>
      </c>
    </row>
    <row r="108" s="2" customFormat="1" ht="16.5" customHeight="1">
      <c r="A108" s="39"/>
      <c r="B108" s="40"/>
      <c r="C108" s="219" t="s">
        <v>156</v>
      </c>
      <c r="D108" s="219" t="s">
        <v>139</v>
      </c>
      <c r="E108" s="220" t="s">
        <v>778</v>
      </c>
      <c r="F108" s="221" t="s">
        <v>779</v>
      </c>
      <c r="G108" s="222" t="s">
        <v>142</v>
      </c>
      <c r="H108" s="223">
        <v>6</v>
      </c>
      <c r="I108" s="224"/>
      <c r="J108" s="225">
        <f>ROUND(I108*H108,2)</f>
        <v>0</v>
      </c>
      <c r="K108" s="221" t="s">
        <v>143</v>
      </c>
      <c r="L108" s="45"/>
      <c r="M108" s="226" t="s">
        <v>19</v>
      </c>
      <c r="N108" s="227" t="s">
        <v>44</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144</v>
      </c>
      <c r="AT108" s="230" t="s">
        <v>139</v>
      </c>
      <c r="AU108" s="230" t="s">
        <v>83</v>
      </c>
      <c r="AY108" s="18" t="s">
        <v>137</v>
      </c>
      <c r="BE108" s="231">
        <f>IF(N108="základní",J108,0)</f>
        <v>0</v>
      </c>
      <c r="BF108" s="231">
        <f>IF(N108="snížená",J108,0)</f>
        <v>0</v>
      </c>
      <c r="BG108" s="231">
        <f>IF(N108="zákl. přenesená",J108,0)</f>
        <v>0</v>
      </c>
      <c r="BH108" s="231">
        <f>IF(N108="sníž. přenesená",J108,0)</f>
        <v>0</v>
      </c>
      <c r="BI108" s="231">
        <f>IF(N108="nulová",J108,0)</f>
        <v>0</v>
      </c>
      <c r="BJ108" s="18" t="s">
        <v>81</v>
      </c>
      <c r="BK108" s="231">
        <f>ROUND(I108*H108,2)</f>
        <v>0</v>
      </c>
      <c r="BL108" s="18" t="s">
        <v>144</v>
      </c>
      <c r="BM108" s="230" t="s">
        <v>817</v>
      </c>
    </row>
    <row r="109" s="2" customFormat="1">
      <c r="A109" s="39"/>
      <c r="B109" s="40"/>
      <c r="C109" s="41"/>
      <c r="D109" s="232" t="s">
        <v>146</v>
      </c>
      <c r="E109" s="41"/>
      <c r="F109" s="233" t="s">
        <v>781</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146</v>
      </c>
      <c r="AU109" s="18" t="s">
        <v>83</v>
      </c>
    </row>
    <row r="110" s="15" customFormat="1">
      <c r="A110" s="15"/>
      <c r="B110" s="268"/>
      <c r="C110" s="269"/>
      <c r="D110" s="232" t="s">
        <v>148</v>
      </c>
      <c r="E110" s="270" t="s">
        <v>19</v>
      </c>
      <c r="F110" s="271" t="s">
        <v>782</v>
      </c>
      <c r="G110" s="269"/>
      <c r="H110" s="270" t="s">
        <v>19</v>
      </c>
      <c r="I110" s="272"/>
      <c r="J110" s="269"/>
      <c r="K110" s="269"/>
      <c r="L110" s="273"/>
      <c r="M110" s="274"/>
      <c r="N110" s="275"/>
      <c r="O110" s="275"/>
      <c r="P110" s="275"/>
      <c r="Q110" s="275"/>
      <c r="R110" s="275"/>
      <c r="S110" s="275"/>
      <c r="T110" s="276"/>
      <c r="U110" s="15"/>
      <c r="V110" s="15"/>
      <c r="W110" s="15"/>
      <c r="X110" s="15"/>
      <c r="Y110" s="15"/>
      <c r="Z110" s="15"/>
      <c r="AA110" s="15"/>
      <c r="AB110" s="15"/>
      <c r="AC110" s="15"/>
      <c r="AD110" s="15"/>
      <c r="AE110" s="15"/>
      <c r="AT110" s="277" t="s">
        <v>148</v>
      </c>
      <c r="AU110" s="277" t="s">
        <v>83</v>
      </c>
      <c r="AV110" s="15" t="s">
        <v>81</v>
      </c>
      <c r="AW110" s="15" t="s">
        <v>35</v>
      </c>
      <c r="AX110" s="15" t="s">
        <v>73</v>
      </c>
      <c r="AY110" s="277" t="s">
        <v>137</v>
      </c>
    </row>
    <row r="111" s="13" customFormat="1">
      <c r="A111" s="13"/>
      <c r="B111" s="236"/>
      <c r="C111" s="237"/>
      <c r="D111" s="232" t="s">
        <v>148</v>
      </c>
      <c r="E111" s="238" t="s">
        <v>19</v>
      </c>
      <c r="F111" s="239" t="s">
        <v>783</v>
      </c>
      <c r="G111" s="237"/>
      <c r="H111" s="240">
        <v>6</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148</v>
      </c>
      <c r="AU111" s="246" t="s">
        <v>83</v>
      </c>
      <c r="AV111" s="13" t="s">
        <v>83</v>
      </c>
      <c r="AW111" s="13" t="s">
        <v>35</v>
      </c>
      <c r="AX111" s="13" t="s">
        <v>73</v>
      </c>
      <c r="AY111" s="246" t="s">
        <v>137</v>
      </c>
    </row>
    <row r="112" s="14" customFormat="1">
      <c r="A112" s="14"/>
      <c r="B112" s="247"/>
      <c r="C112" s="248"/>
      <c r="D112" s="232" t="s">
        <v>148</v>
      </c>
      <c r="E112" s="249" t="s">
        <v>19</v>
      </c>
      <c r="F112" s="250" t="s">
        <v>150</v>
      </c>
      <c r="G112" s="248"/>
      <c r="H112" s="251">
        <v>6</v>
      </c>
      <c r="I112" s="252"/>
      <c r="J112" s="248"/>
      <c r="K112" s="248"/>
      <c r="L112" s="253"/>
      <c r="M112" s="254"/>
      <c r="N112" s="255"/>
      <c r="O112" s="255"/>
      <c r="P112" s="255"/>
      <c r="Q112" s="255"/>
      <c r="R112" s="255"/>
      <c r="S112" s="255"/>
      <c r="T112" s="256"/>
      <c r="U112" s="14"/>
      <c r="V112" s="14"/>
      <c r="W112" s="14"/>
      <c r="X112" s="14"/>
      <c r="Y112" s="14"/>
      <c r="Z112" s="14"/>
      <c r="AA112" s="14"/>
      <c r="AB112" s="14"/>
      <c r="AC112" s="14"/>
      <c r="AD112" s="14"/>
      <c r="AE112" s="14"/>
      <c r="AT112" s="257" t="s">
        <v>148</v>
      </c>
      <c r="AU112" s="257" t="s">
        <v>83</v>
      </c>
      <c r="AV112" s="14" t="s">
        <v>144</v>
      </c>
      <c r="AW112" s="14" t="s">
        <v>35</v>
      </c>
      <c r="AX112" s="14" t="s">
        <v>81</v>
      </c>
      <c r="AY112" s="257" t="s">
        <v>137</v>
      </c>
    </row>
    <row r="113" s="2" customFormat="1" ht="24" customHeight="1">
      <c r="A113" s="39"/>
      <c r="B113" s="40"/>
      <c r="C113" s="219" t="s">
        <v>144</v>
      </c>
      <c r="D113" s="219" t="s">
        <v>139</v>
      </c>
      <c r="E113" s="220" t="s">
        <v>784</v>
      </c>
      <c r="F113" s="221" t="s">
        <v>785</v>
      </c>
      <c r="G113" s="222" t="s">
        <v>142</v>
      </c>
      <c r="H113" s="223">
        <v>450</v>
      </c>
      <c r="I113" s="224"/>
      <c r="J113" s="225">
        <f>ROUND(I113*H113,2)</f>
        <v>0</v>
      </c>
      <c r="K113" s="221" t="s">
        <v>143</v>
      </c>
      <c r="L113" s="45"/>
      <c r="M113" s="226" t="s">
        <v>19</v>
      </c>
      <c r="N113" s="227" t="s">
        <v>44</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144</v>
      </c>
      <c r="AT113" s="230" t="s">
        <v>139</v>
      </c>
      <c r="AU113" s="230" t="s">
        <v>83</v>
      </c>
      <c r="AY113" s="18" t="s">
        <v>137</v>
      </c>
      <c r="BE113" s="231">
        <f>IF(N113="základní",J113,0)</f>
        <v>0</v>
      </c>
      <c r="BF113" s="231">
        <f>IF(N113="snížená",J113,0)</f>
        <v>0</v>
      </c>
      <c r="BG113" s="231">
        <f>IF(N113="zákl. přenesená",J113,0)</f>
        <v>0</v>
      </c>
      <c r="BH113" s="231">
        <f>IF(N113="sníž. přenesená",J113,0)</f>
        <v>0</v>
      </c>
      <c r="BI113" s="231">
        <f>IF(N113="nulová",J113,0)</f>
        <v>0</v>
      </c>
      <c r="BJ113" s="18" t="s">
        <v>81</v>
      </c>
      <c r="BK113" s="231">
        <f>ROUND(I113*H113,2)</f>
        <v>0</v>
      </c>
      <c r="BL113" s="18" t="s">
        <v>144</v>
      </c>
      <c r="BM113" s="230" t="s">
        <v>818</v>
      </c>
    </row>
    <row r="114" s="2" customFormat="1">
      <c r="A114" s="39"/>
      <c r="B114" s="40"/>
      <c r="C114" s="41"/>
      <c r="D114" s="232" t="s">
        <v>146</v>
      </c>
      <c r="E114" s="41"/>
      <c r="F114" s="233" t="s">
        <v>781</v>
      </c>
      <c r="G114" s="41"/>
      <c r="H114" s="41"/>
      <c r="I114" s="137"/>
      <c r="J114" s="41"/>
      <c r="K114" s="41"/>
      <c r="L114" s="45"/>
      <c r="M114" s="234"/>
      <c r="N114" s="235"/>
      <c r="O114" s="85"/>
      <c r="P114" s="85"/>
      <c r="Q114" s="85"/>
      <c r="R114" s="85"/>
      <c r="S114" s="85"/>
      <c r="T114" s="86"/>
      <c r="U114" s="39"/>
      <c r="V114" s="39"/>
      <c r="W114" s="39"/>
      <c r="X114" s="39"/>
      <c r="Y114" s="39"/>
      <c r="Z114" s="39"/>
      <c r="AA114" s="39"/>
      <c r="AB114" s="39"/>
      <c r="AC114" s="39"/>
      <c r="AD114" s="39"/>
      <c r="AE114" s="39"/>
      <c r="AT114" s="18" t="s">
        <v>146</v>
      </c>
      <c r="AU114" s="18" t="s">
        <v>83</v>
      </c>
    </row>
    <row r="115" s="15" customFormat="1">
      <c r="A115" s="15"/>
      <c r="B115" s="268"/>
      <c r="C115" s="269"/>
      <c r="D115" s="232" t="s">
        <v>148</v>
      </c>
      <c r="E115" s="270" t="s">
        <v>19</v>
      </c>
      <c r="F115" s="271" t="s">
        <v>782</v>
      </c>
      <c r="G115" s="269"/>
      <c r="H115" s="270" t="s">
        <v>19</v>
      </c>
      <c r="I115" s="272"/>
      <c r="J115" s="269"/>
      <c r="K115" s="269"/>
      <c r="L115" s="273"/>
      <c r="M115" s="274"/>
      <c r="N115" s="275"/>
      <c r="O115" s="275"/>
      <c r="P115" s="275"/>
      <c r="Q115" s="275"/>
      <c r="R115" s="275"/>
      <c r="S115" s="275"/>
      <c r="T115" s="276"/>
      <c r="U115" s="15"/>
      <c r="V115" s="15"/>
      <c r="W115" s="15"/>
      <c r="X115" s="15"/>
      <c r="Y115" s="15"/>
      <c r="Z115" s="15"/>
      <c r="AA115" s="15"/>
      <c r="AB115" s="15"/>
      <c r="AC115" s="15"/>
      <c r="AD115" s="15"/>
      <c r="AE115" s="15"/>
      <c r="AT115" s="277" t="s">
        <v>148</v>
      </c>
      <c r="AU115" s="277" t="s">
        <v>83</v>
      </c>
      <c r="AV115" s="15" t="s">
        <v>81</v>
      </c>
      <c r="AW115" s="15" t="s">
        <v>35</v>
      </c>
      <c r="AX115" s="15" t="s">
        <v>73</v>
      </c>
      <c r="AY115" s="277" t="s">
        <v>137</v>
      </c>
    </row>
    <row r="116" s="13" customFormat="1">
      <c r="A116" s="13"/>
      <c r="B116" s="236"/>
      <c r="C116" s="237"/>
      <c r="D116" s="232" t="s">
        <v>148</v>
      </c>
      <c r="E116" s="238" t="s">
        <v>19</v>
      </c>
      <c r="F116" s="239" t="s">
        <v>787</v>
      </c>
      <c r="G116" s="237"/>
      <c r="H116" s="240">
        <v>450</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148</v>
      </c>
      <c r="AU116" s="246" t="s">
        <v>83</v>
      </c>
      <c r="AV116" s="13" t="s">
        <v>83</v>
      </c>
      <c r="AW116" s="13" t="s">
        <v>35</v>
      </c>
      <c r="AX116" s="13" t="s">
        <v>73</v>
      </c>
      <c r="AY116" s="246" t="s">
        <v>137</v>
      </c>
    </row>
    <row r="117" s="14" customFormat="1">
      <c r="A117" s="14"/>
      <c r="B117" s="247"/>
      <c r="C117" s="248"/>
      <c r="D117" s="232" t="s">
        <v>148</v>
      </c>
      <c r="E117" s="249" t="s">
        <v>19</v>
      </c>
      <c r="F117" s="250" t="s">
        <v>150</v>
      </c>
      <c r="G117" s="248"/>
      <c r="H117" s="251">
        <v>450</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148</v>
      </c>
      <c r="AU117" s="257" t="s">
        <v>83</v>
      </c>
      <c r="AV117" s="14" t="s">
        <v>144</v>
      </c>
      <c r="AW117" s="14" t="s">
        <v>35</v>
      </c>
      <c r="AX117" s="14" t="s">
        <v>81</v>
      </c>
      <c r="AY117" s="257" t="s">
        <v>137</v>
      </c>
    </row>
    <row r="118" s="2" customFormat="1" ht="16.5" customHeight="1">
      <c r="A118" s="39"/>
      <c r="B118" s="40"/>
      <c r="C118" s="219" t="s">
        <v>167</v>
      </c>
      <c r="D118" s="219" t="s">
        <v>139</v>
      </c>
      <c r="E118" s="220" t="s">
        <v>788</v>
      </c>
      <c r="F118" s="221" t="s">
        <v>789</v>
      </c>
      <c r="G118" s="222" t="s">
        <v>142</v>
      </c>
      <c r="H118" s="223">
        <v>90</v>
      </c>
      <c r="I118" s="224"/>
      <c r="J118" s="225">
        <f>ROUND(I118*H118,2)</f>
        <v>0</v>
      </c>
      <c r="K118" s="221" t="s">
        <v>143</v>
      </c>
      <c r="L118" s="45"/>
      <c r="M118" s="226" t="s">
        <v>19</v>
      </c>
      <c r="N118" s="227" t="s">
        <v>44</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144</v>
      </c>
      <c r="AT118" s="230" t="s">
        <v>139</v>
      </c>
      <c r="AU118" s="230" t="s">
        <v>83</v>
      </c>
      <c r="AY118" s="18" t="s">
        <v>137</v>
      </c>
      <c r="BE118" s="231">
        <f>IF(N118="základní",J118,0)</f>
        <v>0</v>
      </c>
      <c r="BF118" s="231">
        <f>IF(N118="snížená",J118,0)</f>
        <v>0</v>
      </c>
      <c r="BG118" s="231">
        <f>IF(N118="zákl. přenesená",J118,0)</f>
        <v>0</v>
      </c>
      <c r="BH118" s="231">
        <f>IF(N118="sníž. přenesená",J118,0)</f>
        <v>0</v>
      </c>
      <c r="BI118" s="231">
        <f>IF(N118="nulová",J118,0)</f>
        <v>0</v>
      </c>
      <c r="BJ118" s="18" t="s">
        <v>81</v>
      </c>
      <c r="BK118" s="231">
        <f>ROUND(I118*H118,2)</f>
        <v>0</v>
      </c>
      <c r="BL118" s="18" t="s">
        <v>144</v>
      </c>
      <c r="BM118" s="230" t="s">
        <v>819</v>
      </c>
    </row>
    <row r="119" s="2" customFormat="1">
      <c r="A119" s="39"/>
      <c r="B119" s="40"/>
      <c r="C119" s="41"/>
      <c r="D119" s="232" t="s">
        <v>146</v>
      </c>
      <c r="E119" s="41"/>
      <c r="F119" s="233" t="s">
        <v>791</v>
      </c>
      <c r="G119" s="41"/>
      <c r="H119" s="41"/>
      <c r="I119" s="137"/>
      <c r="J119" s="41"/>
      <c r="K119" s="41"/>
      <c r="L119" s="45"/>
      <c r="M119" s="234"/>
      <c r="N119" s="235"/>
      <c r="O119" s="85"/>
      <c r="P119" s="85"/>
      <c r="Q119" s="85"/>
      <c r="R119" s="85"/>
      <c r="S119" s="85"/>
      <c r="T119" s="86"/>
      <c r="U119" s="39"/>
      <c r="V119" s="39"/>
      <c r="W119" s="39"/>
      <c r="X119" s="39"/>
      <c r="Y119" s="39"/>
      <c r="Z119" s="39"/>
      <c r="AA119" s="39"/>
      <c r="AB119" s="39"/>
      <c r="AC119" s="39"/>
      <c r="AD119" s="39"/>
      <c r="AE119" s="39"/>
      <c r="AT119" s="18" t="s">
        <v>146</v>
      </c>
      <c r="AU119" s="18" t="s">
        <v>83</v>
      </c>
    </row>
    <row r="120" s="15" customFormat="1">
      <c r="A120" s="15"/>
      <c r="B120" s="268"/>
      <c r="C120" s="269"/>
      <c r="D120" s="232" t="s">
        <v>148</v>
      </c>
      <c r="E120" s="270" t="s">
        <v>19</v>
      </c>
      <c r="F120" s="271" t="s">
        <v>782</v>
      </c>
      <c r="G120" s="269"/>
      <c r="H120" s="270" t="s">
        <v>19</v>
      </c>
      <c r="I120" s="272"/>
      <c r="J120" s="269"/>
      <c r="K120" s="269"/>
      <c r="L120" s="273"/>
      <c r="M120" s="274"/>
      <c r="N120" s="275"/>
      <c r="O120" s="275"/>
      <c r="P120" s="275"/>
      <c r="Q120" s="275"/>
      <c r="R120" s="275"/>
      <c r="S120" s="275"/>
      <c r="T120" s="276"/>
      <c r="U120" s="15"/>
      <c r="V120" s="15"/>
      <c r="W120" s="15"/>
      <c r="X120" s="15"/>
      <c r="Y120" s="15"/>
      <c r="Z120" s="15"/>
      <c r="AA120" s="15"/>
      <c r="AB120" s="15"/>
      <c r="AC120" s="15"/>
      <c r="AD120" s="15"/>
      <c r="AE120" s="15"/>
      <c r="AT120" s="277" t="s">
        <v>148</v>
      </c>
      <c r="AU120" s="277" t="s">
        <v>83</v>
      </c>
      <c r="AV120" s="15" t="s">
        <v>81</v>
      </c>
      <c r="AW120" s="15" t="s">
        <v>35</v>
      </c>
      <c r="AX120" s="15" t="s">
        <v>73</v>
      </c>
      <c r="AY120" s="277" t="s">
        <v>137</v>
      </c>
    </row>
    <row r="121" s="13" customFormat="1">
      <c r="A121" s="13"/>
      <c r="B121" s="236"/>
      <c r="C121" s="237"/>
      <c r="D121" s="232" t="s">
        <v>148</v>
      </c>
      <c r="E121" s="238" t="s">
        <v>19</v>
      </c>
      <c r="F121" s="239" t="s">
        <v>792</v>
      </c>
      <c r="G121" s="237"/>
      <c r="H121" s="240">
        <v>90</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148</v>
      </c>
      <c r="AU121" s="246" t="s">
        <v>83</v>
      </c>
      <c r="AV121" s="13" t="s">
        <v>83</v>
      </c>
      <c r="AW121" s="13" t="s">
        <v>35</v>
      </c>
      <c r="AX121" s="13" t="s">
        <v>73</v>
      </c>
      <c r="AY121" s="246" t="s">
        <v>137</v>
      </c>
    </row>
    <row r="122" s="14" customFormat="1">
      <c r="A122" s="14"/>
      <c r="B122" s="247"/>
      <c r="C122" s="248"/>
      <c r="D122" s="232" t="s">
        <v>148</v>
      </c>
      <c r="E122" s="249" t="s">
        <v>19</v>
      </c>
      <c r="F122" s="250" t="s">
        <v>150</v>
      </c>
      <c r="G122" s="248"/>
      <c r="H122" s="251">
        <v>90</v>
      </c>
      <c r="I122" s="252"/>
      <c r="J122" s="248"/>
      <c r="K122" s="248"/>
      <c r="L122" s="253"/>
      <c r="M122" s="254"/>
      <c r="N122" s="255"/>
      <c r="O122" s="255"/>
      <c r="P122" s="255"/>
      <c r="Q122" s="255"/>
      <c r="R122" s="255"/>
      <c r="S122" s="255"/>
      <c r="T122" s="256"/>
      <c r="U122" s="14"/>
      <c r="V122" s="14"/>
      <c r="W122" s="14"/>
      <c r="X122" s="14"/>
      <c r="Y122" s="14"/>
      <c r="Z122" s="14"/>
      <c r="AA122" s="14"/>
      <c r="AB122" s="14"/>
      <c r="AC122" s="14"/>
      <c r="AD122" s="14"/>
      <c r="AE122" s="14"/>
      <c r="AT122" s="257" t="s">
        <v>148</v>
      </c>
      <c r="AU122" s="257" t="s">
        <v>83</v>
      </c>
      <c r="AV122" s="14" t="s">
        <v>144</v>
      </c>
      <c r="AW122" s="14" t="s">
        <v>35</v>
      </c>
      <c r="AX122" s="14" t="s">
        <v>81</v>
      </c>
      <c r="AY122" s="257" t="s">
        <v>137</v>
      </c>
    </row>
    <row r="123" s="2" customFormat="1" ht="24" customHeight="1">
      <c r="A123" s="39"/>
      <c r="B123" s="40"/>
      <c r="C123" s="219" t="s">
        <v>172</v>
      </c>
      <c r="D123" s="219" t="s">
        <v>139</v>
      </c>
      <c r="E123" s="220" t="s">
        <v>793</v>
      </c>
      <c r="F123" s="221" t="s">
        <v>794</v>
      </c>
      <c r="G123" s="222" t="s">
        <v>142</v>
      </c>
      <c r="H123" s="223">
        <v>6750</v>
      </c>
      <c r="I123" s="224"/>
      <c r="J123" s="225">
        <f>ROUND(I123*H123,2)</f>
        <v>0</v>
      </c>
      <c r="K123" s="221" t="s">
        <v>143</v>
      </c>
      <c r="L123" s="45"/>
      <c r="M123" s="226" t="s">
        <v>19</v>
      </c>
      <c r="N123" s="227" t="s">
        <v>44</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144</v>
      </c>
      <c r="AT123" s="230" t="s">
        <v>139</v>
      </c>
      <c r="AU123" s="230" t="s">
        <v>83</v>
      </c>
      <c r="AY123" s="18" t="s">
        <v>137</v>
      </c>
      <c r="BE123" s="231">
        <f>IF(N123="základní",J123,0)</f>
        <v>0</v>
      </c>
      <c r="BF123" s="231">
        <f>IF(N123="snížená",J123,0)</f>
        <v>0</v>
      </c>
      <c r="BG123" s="231">
        <f>IF(N123="zákl. přenesená",J123,0)</f>
        <v>0</v>
      </c>
      <c r="BH123" s="231">
        <f>IF(N123="sníž. přenesená",J123,0)</f>
        <v>0</v>
      </c>
      <c r="BI123" s="231">
        <f>IF(N123="nulová",J123,0)</f>
        <v>0</v>
      </c>
      <c r="BJ123" s="18" t="s">
        <v>81</v>
      </c>
      <c r="BK123" s="231">
        <f>ROUND(I123*H123,2)</f>
        <v>0</v>
      </c>
      <c r="BL123" s="18" t="s">
        <v>144</v>
      </c>
      <c r="BM123" s="230" t="s">
        <v>820</v>
      </c>
    </row>
    <row r="124" s="2" customFormat="1">
      <c r="A124" s="39"/>
      <c r="B124" s="40"/>
      <c r="C124" s="41"/>
      <c r="D124" s="232" t="s">
        <v>146</v>
      </c>
      <c r="E124" s="41"/>
      <c r="F124" s="233" t="s">
        <v>791</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146</v>
      </c>
      <c r="AU124" s="18" t="s">
        <v>83</v>
      </c>
    </row>
    <row r="125" s="15" customFormat="1">
      <c r="A125" s="15"/>
      <c r="B125" s="268"/>
      <c r="C125" s="269"/>
      <c r="D125" s="232" t="s">
        <v>148</v>
      </c>
      <c r="E125" s="270" t="s">
        <v>19</v>
      </c>
      <c r="F125" s="271" t="s">
        <v>782</v>
      </c>
      <c r="G125" s="269"/>
      <c r="H125" s="270" t="s">
        <v>19</v>
      </c>
      <c r="I125" s="272"/>
      <c r="J125" s="269"/>
      <c r="K125" s="269"/>
      <c r="L125" s="273"/>
      <c r="M125" s="274"/>
      <c r="N125" s="275"/>
      <c r="O125" s="275"/>
      <c r="P125" s="275"/>
      <c r="Q125" s="275"/>
      <c r="R125" s="275"/>
      <c r="S125" s="275"/>
      <c r="T125" s="276"/>
      <c r="U125" s="15"/>
      <c r="V125" s="15"/>
      <c r="W125" s="15"/>
      <c r="X125" s="15"/>
      <c r="Y125" s="15"/>
      <c r="Z125" s="15"/>
      <c r="AA125" s="15"/>
      <c r="AB125" s="15"/>
      <c r="AC125" s="15"/>
      <c r="AD125" s="15"/>
      <c r="AE125" s="15"/>
      <c r="AT125" s="277" t="s">
        <v>148</v>
      </c>
      <c r="AU125" s="277" t="s">
        <v>83</v>
      </c>
      <c r="AV125" s="15" t="s">
        <v>81</v>
      </c>
      <c r="AW125" s="15" t="s">
        <v>35</v>
      </c>
      <c r="AX125" s="15" t="s">
        <v>73</v>
      </c>
      <c r="AY125" s="277" t="s">
        <v>137</v>
      </c>
    </row>
    <row r="126" s="13" customFormat="1">
      <c r="A126" s="13"/>
      <c r="B126" s="236"/>
      <c r="C126" s="237"/>
      <c r="D126" s="232" t="s">
        <v>148</v>
      </c>
      <c r="E126" s="238" t="s">
        <v>19</v>
      </c>
      <c r="F126" s="239" t="s">
        <v>796</v>
      </c>
      <c r="G126" s="237"/>
      <c r="H126" s="240">
        <v>6750</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148</v>
      </c>
      <c r="AU126" s="246" t="s">
        <v>83</v>
      </c>
      <c r="AV126" s="13" t="s">
        <v>83</v>
      </c>
      <c r="AW126" s="13" t="s">
        <v>35</v>
      </c>
      <c r="AX126" s="13" t="s">
        <v>73</v>
      </c>
      <c r="AY126" s="246" t="s">
        <v>137</v>
      </c>
    </row>
    <row r="127" s="14" customFormat="1">
      <c r="A127" s="14"/>
      <c r="B127" s="247"/>
      <c r="C127" s="248"/>
      <c r="D127" s="232" t="s">
        <v>148</v>
      </c>
      <c r="E127" s="249" t="s">
        <v>19</v>
      </c>
      <c r="F127" s="250" t="s">
        <v>150</v>
      </c>
      <c r="G127" s="248"/>
      <c r="H127" s="251">
        <v>6750</v>
      </c>
      <c r="I127" s="252"/>
      <c r="J127" s="248"/>
      <c r="K127" s="248"/>
      <c r="L127" s="253"/>
      <c r="M127" s="254"/>
      <c r="N127" s="255"/>
      <c r="O127" s="255"/>
      <c r="P127" s="255"/>
      <c r="Q127" s="255"/>
      <c r="R127" s="255"/>
      <c r="S127" s="255"/>
      <c r="T127" s="256"/>
      <c r="U127" s="14"/>
      <c r="V127" s="14"/>
      <c r="W127" s="14"/>
      <c r="X127" s="14"/>
      <c r="Y127" s="14"/>
      <c r="Z127" s="14"/>
      <c r="AA127" s="14"/>
      <c r="AB127" s="14"/>
      <c r="AC127" s="14"/>
      <c r="AD127" s="14"/>
      <c r="AE127" s="14"/>
      <c r="AT127" s="257" t="s">
        <v>148</v>
      </c>
      <c r="AU127" s="257" t="s">
        <v>83</v>
      </c>
      <c r="AV127" s="14" t="s">
        <v>144</v>
      </c>
      <c r="AW127" s="14" t="s">
        <v>35</v>
      </c>
      <c r="AX127" s="14" t="s">
        <v>81</v>
      </c>
      <c r="AY127" s="257" t="s">
        <v>137</v>
      </c>
    </row>
    <row r="128" s="2" customFormat="1" ht="16.5" customHeight="1">
      <c r="A128" s="39"/>
      <c r="B128" s="40"/>
      <c r="C128" s="219" t="s">
        <v>176</v>
      </c>
      <c r="D128" s="219" t="s">
        <v>139</v>
      </c>
      <c r="E128" s="220" t="s">
        <v>797</v>
      </c>
      <c r="F128" s="221" t="s">
        <v>798</v>
      </c>
      <c r="G128" s="222" t="s">
        <v>142</v>
      </c>
      <c r="H128" s="223">
        <v>3</v>
      </c>
      <c r="I128" s="224"/>
      <c r="J128" s="225">
        <f>ROUND(I128*H128,2)</f>
        <v>0</v>
      </c>
      <c r="K128" s="221" t="s">
        <v>19</v>
      </c>
      <c r="L128" s="45"/>
      <c r="M128" s="226" t="s">
        <v>19</v>
      </c>
      <c r="N128" s="227" t="s">
        <v>44</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144</v>
      </c>
      <c r="AT128" s="230" t="s">
        <v>139</v>
      </c>
      <c r="AU128" s="230" t="s">
        <v>83</v>
      </c>
      <c r="AY128" s="18" t="s">
        <v>137</v>
      </c>
      <c r="BE128" s="231">
        <f>IF(N128="základní",J128,0)</f>
        <v>0</v>
      </c>
      <c r="BF128" s="231">
        <f>IF(N128="snížená",J128,0)</f>
        <v>0</v>
      </c>
      <c r="BG128" s="231">
        <f>IF(N128="zákl. přenesená",J128,0)</f>
        <v>0</v>
      </c>
      <c r="BH128" s="231">
        <f>IF(N128="sníž. přenesená",J128,0)</f>
        <v>0</v>
      </c>
      <c r="BI128" s="231">
        <f>IF(N128="nulová",J128,0)</f>
        <v>0</v>
      </c>
      <c r="BJ128" s="18" t="s">
        <v>81</v>
      </c>
      <c r="BK128" s="231">
        <f>ROUND(I128*H128,2)</f>
        <v>0</v>
      </c>
      <c r="BL128" s="18" t="s">
        <v>144</v>
      </c>
      <c r="BM128" s="230" t="s">
        <v>821</v>
      </c>
    </row>
    <row r="129" s="15" customFormat="1">
      <c r="A129" s="15"/>
      <c r="B129" s="268"/>
      <c r="C129" s="269"/>
      <c r="D129" s="232" t="s">
        <v>148</v>
      </c>
      <c r="E129" s="270" t="s">
        <v>19</v>
      </c>
      <c r="F129" s="271" t="s">
        <v>782</v>
      </c>
      <c r="G129" s="269"/>
      <c r="H129" s="270" t="s">
        <v>19</v>
      </c>
      <c r="I129" s="272"/>
      <c r="J129" s="269"/>
      <c r="K129" s="269"/>
      <c r="L129" s="273"/>
      <c r="M129" s="274"/>
      <c r="N129" s="275"/>
      <c r="O129" s="275"/>
      <c r="P129" s="275"/>
      <c r="Q129" s="275"/>
      <c r="R129" s="275"/>
      <c r="S129" s="275"/>
      <c r="T129" s="276"/>
      <c r="U129" s="15"/>
      <c r="V129" s="15"/>
      <c r="W129" s="15"/>
      <c r="X129" s="15"/>
      <c r="Y129" s="15"/>
      <c r="Z129" s="15"/>
      <c r="AA129" s="15"/>
      <c r="AB129" s="15"/>
      <c r="AC129" s="15"/>
      <c r="AD129" s="15"/>
      <c r="AE129" s="15"/>
      <c r="AT129" s="277" t="s">
        <v>148</v>
      </c>
      <c r="AU129" s="277" t="s">
        <v>83</v>
      </c>
      <c r="AV129" s="15" t="s">
        <v>81</v>
      </c>
      <c r="AW129" s="15" t="s">
        <v>35</v>
      </c>
      <c r="AX129" s="15" t="s">
        <v>73</v>
      </c>
      <c r="AY129" s="277" t="s">
        <v>137</v>
      </c>
    </row>
    <row r="130" s="13" customFormat="1">
      <c r="A130" s="13"/>
      <c r="B130" s="236"/>
      <c r="C130" s="237"/>
      <c r="D130" s="232" t="s">
        <v>148</v>
      </c>
      <c r="E130" s="238" t="s">
        <v>19</v>
      </c>
      <c r="F130" s="239" t="s">
        <v>800</v>
      </c>
      <c r="G130" s="237"/>
      <c r="H130" s="240">
        <v>3</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148</v>
      </c>
      <c r="AU130" s="246" t="s">
        <v>83</v>
      </c>
      <c r="AV130" s="13" t="s">
        <v>83</v>
      </c>
      <c r="AW130" s="13" t="s">
        <v>35</v>
      </c>
      <c r="AX130" s="13" t="s">
        <v>73</v>
      </c>
      <c r="AY130" s="246" t="s">
        <v>137</v>
      </c>
    </row>
    <row r="131" s="14" customFormat="1">
      <c r="A131" s="14"/>
      <c r="B131" s="247"/>
      <c r="C131" s="248"/>
      <c r="D131" s="232" t="s">
        <v>148</v>
      </c>
      <c r="E131" s="249" t="s">
        <v>19</v>
      </c>
      <c r="F131" s="250" t="s">
        <v>150</v>
      </c>
      <c r="G131" s="248"/>
      <c r="H131" s="251">
        <v>3</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148</v>
      </c>
      <c r="AU131" s="257" t="s">
        <v>83</v>
      </c>
      <c r="AV131" s="14" t="s">
        <v>144</v>
      </c>
      <c r="AW131" s="14" t="s">
        <v>35</v>
      </c>
      <c r="AX131" s="14" t="s">
        <v>81</v>
      </c>
      <c r="AY131" s="257" t="s">
        <v>137</v>
      </c>
    </row>
    <row r="132" s="2" customFormat="1" ht="16.5" customHeight="1">
      <c r="A132" s="39"/>
      <c r="B132" s="40"/>
      <c r="C132" s="219" t="s">
        <v>181</v>
      </c>
      <c r="D132" s="219" t="s">
        <v>139</v>
      </c>
      <c r="E132" s="220" t="s">
        <v>801</v>
      </c>
      <c r="F132" s="221" t="s">
        <v>802</v>
      </c>
      <c r="G132" s="222" t="s">
        <v>142</v>
      </c>
      <c r="H132" s="223">
        <v>1</v>
      </c>
      <c r="I132" s="224"/>
      <c r="J132" s="225">
        <f>ROUND(I132*H132,2)</f>
        <v>0</v>
      </c>
      <c r="K132" s="221" t="s">
        <v>19</v>
      </c>
      <c r="L132" s="45"/>
      <c r="M132" s="226" t="s">
        <v>19</v>
      </c>
      <c r="N132" s="227" t="s">
        <v>44</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144</v>
      </c>
      <c r="AT132" s="230" t="s">
        <v>139</v>
      </c>
      <c r="AU132" s="230" t="s">
        <v>83</v>
      </c>
      <c r="AY132" s="18" t="s">
        <v>137</v>
      </c>
      <c r="BE132" s="231">
        <f>IF(N132="základní",J132,0)</f>
        <v>0</v>
      </c>
      <c r="BF132" s="231">
        <f>IF(N132="snížená",J132,0)</f>
        <v>0</v>
      </c>
      <c r="BG132" s="231">
        <f>IF(N132="zákl. přenesená",J132,0)</f>
        <v>0</v>
      </c>
      <c r="BH132" s="231">
        <f>IF(N132="sníž. přenesená",J132,0)</f>
        <v>0</v>
      </c>
      <c r="BI132" s="231">
        <f>IF(N132="nulová",J132,0)</f>
        <v>0</v>
      </c>
      <c r="BJ132" s="18" t="s">
        <v>81</v>
      </c>
      <c r="BK132" s="231">
        <f>ROUND(I132*H132,2)</f>
        <v>0</v>
      </c>
      <c r="BL132" s="18" t="s">
        <v>144</v>
      </c>
      <c r="BM132" s="230" t="s">
        <v>822</v>
      </c>
    </row>
    <row r="133" s="15" customFormat="1">
      <c r="A133" s="15"/>
      <c r="B133" s="268"/>
      <c r="C133" s="269"/>
      <c r="D133" s="232" t="s">
        <v>148</v>
      </c>
      <c r="E133" s="270" t="s">
        <v>19</v>
      </c>
      <c r="F133" s="271" t="s">
        <v>804</v>
      </c>
      <c r="G133" s="269"/>
      <c r="H133" s="270" t="s">
        <v>19</v>
      </c>
      <c r="I133" s="272"/>
      <c r="J133" s="269"/>
      <c r="K133" s="269"/>
      <c r="L133" s="273"/>
      <c r="M133" s="274"/>
      <c r="N133" s="275"/>
      <c r="O133" s="275"/>
      <c r="P133" s="275"/>
      <c r="Q133" s="275"/>
      <c r="R133" s="275"/>
      <c r="S133" s="275"/>
      <c r="T133" s="276"/>
      <c r="U133" s="15"/>
      <c r="V133" s="15"/>
      <c r="W133" s="15"/>
      <c r="X133" s="15"/>
      <c r="Y133" s="15"/>
      <c r="Z133" s="15"/>
      <c r="AA133" s="15"/>
      <c r="AB133" s="15"/>
      <c r="AC133" s="15"/>
      <c r="AD133" s="15"/>
      <c r="AE133" s="15"/>
      <c r="AT133" s="277" t="s">
        <v>148</v>
      </c>
      <c r="AU133" s="277" t="s">
        <v>83</v>
      </c>
      <c r="AV133" s="15" t="s">
        <v>81</v>
      </c>
      <c r="AW133" s="15" t="s">
        <v>35</v>
      </c>
      <c r="AX133" s="15" t="s">
        <v>73</v>
      </c>
      <c r="AY133" s="277" t="s">
        <v>137</v>
      </c>
    </row>
    <row r="134" s="13" customFormat="1">
      <c r="A134" s="13"/>
      <c r="B134" s="236"/>
      <c r="C134" s="237"/>
      <c r="D134" s="232" t="s">
        <v>148</v>
      </c>
      <c r="E134" s="238" t="s">
        <v>19</v>
      </c>
      <c r="F134" s="239" t="s">
        <v>805</v>
      </c>
      <c r="G134" s="237"/>
      <c r="H134" s="240">
        <v>1</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148</v>
      </c>
      <c r="AU134" s="246" t="s">
        <v>83</v>
      </c>
      <c r="AV134" s="13" t="s">
        <v>83</v>
      </c>
      <c r="AW134" s="13" t="s">
        <v>35</v>
      </c>
      <c r="AX134" s="13" t="s">
        <v>73</v>
      </c>
      <c r="AY134" s="246" t="s">
        <v>137</v>
      </c>
    </row>
    <row r="135" s="14" customFormat="1">
      <c r="A135" s="14"/>
      <c r="B135" s="247"/>
      <c r="C135" s="248"/>
      <c r="D135" s="232" t="s">
        <v>148</v>
      </c>
      <c r="E135" s="249" t="s">
        <v>19</v>
      </c>
      <c r="F135" s="250" t="s">
        <v>150</v>
      </c>
      <c r="G135" s="248"/>
      <c r="H135" s="251">
        <v>1</v>
      </c>
      <c r="I135" s="252"/>
      <c r="J135" s="248"/>
      <c r="K135" s="248"/>
      <c r="L135" s="253"/>
      <c r="M135" s="254"/>
      <c r="N135" s="255"/>
      <c r="O135" s="255"/>
      <c r="P135" s="255"/>
      <c r="Q135" s="255"/>
      <c r="R135" s="255"/>
      <c r="S135" s="255"/>
      <c r="T135" s="256"/>
      <c r="U135" s="14"/>
      <c r="V135" s="14"/>
      <c r="W135" s="14"/>
      <c r="X135" s="14"/>
      <c r="Y135" s="14"/>
      <c r="Z135" s="14"/>
      <c r="AA135" s="14"/>
      <c r="AB135" s="14"/>
      <c r="AC135" s="14"/>
      <c r="AD135" s="14"/>
      <c r="AE135" s="14"/>
      <c r="AT135" s="257" t="s">
        <v>148</v>
      </c>
      <c r="AU135" s="257" t="s">
        <v>83</v>
      </c>
      <c r="AV135" s="14" t="s">
        <v>144</v>
      </c>
      <c r="AW135" s="14" t="s">
        <v>35</v>
      </c>
      <c r="AX135" s="14" t="s">
        <v>81</v>
      </c>
      <c r="AY135" s="257" t="s">
        <v>137</v>
      </c>
    </row>
    <row r="136" s="2" customFormat="1" ht="16.5" customHeight="1">
      <c r="A136" s="39"/>
      <c r="B136" s="40"/>
      <c r="C136" s="219" t="s">
        <v>186</v>
      </c>
      <c r="D136" s="219" t="s">
        <v>139</v>
      </c>
      <c r="E136" s="220" t="s">
        <v>806</v>
      </c>
      <c r="F136" s="221" t="s">
        <v>807</v>
      </c>
      <c r="G136" s="222" t="s">
        <v>202</v>
      </c>
      <c r="H136" s="223">
        <v>520</v>
      </c>
      <c r="I136" s="224"/>
      <c r="J136" s="225">
        <f>ROUND(I136*H136,2)</f>
        <v>0</v>
      </c>
      <c r="K136" s="221" t="s">
        <v>143</v>
      </c>
      <c r="L136" s="45"/>
      <c r="M136" s="226" t="s">
        <v>19</v>
      </c>
      <c r="N136" s="227" t="s">
        <v>44</v>
      </c>
      <c r="O136" s="85"/>
      <c r="P136" s="228">
        <f>O136*H136</f>
        <v>0</v>
      </c>
      <c r="Q136" s="228">
        <v>0.0020100000000000001</v>
      </c>
      <c r="R136" s="228">
        <f>Q136*H136</f>
        <v>1.0452000000000001</v>
      </c>
      <c r="S136" s="228">
        <v>0</v>
      </c>
      <c r="T136" s="229">
        <f>S136*H136</f>
        <v>0</v>
      </c>
      <c r="U136" s="39"/>
      <c r="V136" s="39"/>
      <c r="W136" s="39"/>
      <c r="X136" s="39"/>
      <c r="Y136" s="39"/>
      <c r="Z136" s="39"/>
      <c r="AA136" s="39"/>
      <c r="AB136" s="39"/>
      <c r="AC136" s="39"/>
      <c r="AD136" s="39"/>
      <c r="AE136" s="39"/>
      <c r="AR136" s="230" t="s">
        <v>144</v>
      </c>
      <c r="AT136" s="230" t="s">
        <v>139</v>
      </c>
      <c r="AU136" s="230" t="s">
        <v>83</v>
      </c>
      <c r="AY136" s="18" t="s">
        <v>137</v>
      </c>
      <c r="BE136" s="231">
        <f>IF(N136="základní",J136,0)</f>
        <v>0</v>
      </c>
      <c r="BF136" s="231">
        <f>IF(N136="snížená",J136,0)</f>
        <v>0</v>
      </c>
      <c r="BG136" s="231">
        <f>IF(N136="zákl. přenesená",J136,0)</f>
        <v>0</v>
      </c>
      <c r="BH136" s="231">
        <f>IF(N136="sníž. přenesená",J136,0)</f>
        <v>0</v>
      </c>
      <c r="BI136" s="231">
        <f>IF(N136="nulová",J136,0)</f>
        <v>0</v>
      </c>
      <c r="BJ136" s="18" t="s">
        <v>81</v>
      </c>
      <c r="BK136" s="231">
        <f>ROUND(I136*H136,2)</f>
        <v>0</v>
      </c>
      <c r="BL136" s="18" t="s">
        <v>144</v>
      </c>
      <c r="BM136" s="230" t="s">
        <v>823</v>
      </c>
    </row>
    <row r="137" s="2" customFormat="1">
      <c r="A137" s="39"/>
      <c r="B137" s="40"/>
      <c r="C137" s="41"/>
      <c r="D137" s="232" t="s">
        <v>146</v>
      </c>
      <c r="E137" s="41"/>
      <c r="F137" s="233" t="s">
        <v>809</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146</v>
      </c>
      <c r="AU137" s="18" t="s">
        <v>83</v>
      </c>
    </row>
    <row r="138" s="15" customFormat="1">
      <c r="A138" s="15"/>
      <c r="B138" s="268"/>
      <c r="C138" s="269"/>
      <c r="D138" s="232" t="s">
        <v>148</v>
      </c>
      <c r="E138" s="270" t="s">
        <v>19</v>
      </c>
      <c r="F138" s="271" t="s">
        <v>782</v>
      </c>
      <c r="G138" s="269"/>
      <c r="H138" s="270" t="s">
        <v>19</v>
      </c>
      <c r="I138" s="272"/>
      <c r="J138" s="269"/>
      <c r="K138" s="269"/>
      <c r="L138" s="273"/>
      <c r="M138" s="274"/>
      <c r="N138" s="275"/>
      <c r="O138" s="275"/>
      <c r="P138" s="275"/>
      <c r="Q138" s="275"/>
      <c r="R138" s="275"/>
      <c r="S138" s="275"/>
      <c r="T138" s="276"/>
      <c r="U138" s="15"/>
      <c r="V138" s="15"/>
      <c r="W138" s="15"/>
      <c r="X138" s="15"/>
      <c r="Y138" s="15"/>
      <c r="Z138" s="15"/>
      <c r="AA138" s="15"/>
      <c r="AB138" s="15"/>
      <c r="AC138" s="15"/>
      <c r="AD138" s="15"/>
      <c r="AE138" s="15"/>
      <c r="AT138" s="277" t="s">
        <v>148</v>
      </c>
      <c r="AU138" s="277" t="s">
        <v>83</v>
      </c>
      <c r="AV138" s="15" t="s">
        <v>81</v>
      </c>
      <c r="AW138" s="15" t="s">
        <v>35</v>
      </c>
      <c r="AX138" s="15" t="s">
        <v>73</v>
      </c>
      <c r="AY138" s="277" t="s">
        <v>137</v>
      </c>
    </row>
    <row r="139" s="13" customFormat="1">
      <c r="A139" s="13"/>
      <c r="B139" s="236"/>
      <c r="C139" s="237"/>
      <c r="D139" s="232" t="s">
        <v>148</v>
      </c>
      <c r="E139" s="238" t="s">
        <v>19</v>
      </c>
      <c r="F139" s="239" t="s">
        <v>810</v>
      </c>
      <c r="G139" s="237"/>
      <c r="H139" s="240">
        <v>520</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148</v>
      </c>
      <c r="AU139" s="246" t="s">
        <v>83</v>
      </c>
      <c r="AV139" s="13" t="s">
        <v>83</v>
      </c>
      <c r="AW139" s="13" t="s">
        <v>35</v>
      </c>
      <c r="AX139" s="13" t="s">
        <v>73</v>
      </c>
      <c r="AY139" s="246" t="s">
        <v>137</v>
      </c>
    </row>
    <row r="140" s="14" customFormat="1">
      <c r="A140" s="14"/>
      <c r="B140" s="247"/>
      <c r="C140" s="248"/>
      <c r="D140" s="232" t="s">
        <v>148</v>
      </c>
      <c r="E140" s="249" t="s">
        <v>19</v>
      </c>
      <c r="F140" s="250" t="s">
        <v>150</v>
      </c>
      <c r="G140" s="248"/>
      <c r="H140" s="251">
        <v>520</v>
      </c>
      <c r="I140" s="252"/>
      <c r="J140" s="248"/>
      <c r="K140" s="248"/>
      <c r="L140" s="253"/>
      <c r="M140" s="254"/>
      <c r="N140" s="255"/>
      <c r="O140" s="255"/>
      <c r="P140" s="255"/>
      <c r="Q140" s="255"/>
      <c r="R140" s="255"/>
      <c r="S140" s="255"/>
      <c r="T140" s="256"/>
      <c r="U140" s="14"/>
      <c r="V140" s="14"/>
      <c r="W140" s="14"/>
      <c r="X140" s="14"/>
      <c r="Y140" s="14"/>
      <c r="Z140" s="14"/>
      <c r="AA140" s="14"/>
      <c r="AB140" s="14"/>
      <c r="AC140" s="14"/>
      <c r="AD140" s="14"/>
      <c r="AE140" s="14"/>
      <c r="AT140" s="257" t="s">
        <v>148</v>
      </c>
      <c r="AU140" s="257" t="s">
        <v>83</v>
      </c>
      <c r="AV140" s="14" t="s">
        <v>144</v>
      </c>
      <c r="AW140" s="14" t="s">
        <v>35</v>
      </c>
      <c r="AX140" s="14" t="s">
        <v>81</v>
      </c>
      <c r="AY140" s="257" t="s">
        <v>137</v>
      </c>
    </row>
    <row r="141" s="2" customFormat="1" ht="16.5" customHeight="1">
      <c r="A141" s="39"/>
      <c r="B141" s="40"/>
      <c r="C141" s="219" t="s">
        <v>191</v>
      </c>
      <c r="D141" s="219" t="s">
        <v>139</v>
      </c>
      <c r="E141" s="220" t="s">
        <v>811</v>
      </c>
      <c r="F141" s="221" t="s">
        <v>812</v>
      </c>
      <c r="G141" s="222" t="s">
        <v>202</v>
      </c>
      <c r="H141" s="223">
        <v>520</v>
      </c>
      <c r="I141" s="224"/>
      <c r="J141" s="225">
        <f>ROUND(I141*H141,2)</f>
        <v>0</v>
      </c>
      <c r="K141" s="221" t="s">
        <v>143</v>
      </c>
      <c r="L141" s="45"/>
      <c r="M141" s="226" t="s">
        <v>19</v>
      </c>
      <c r="N141" s="227" t="s">
        <v>44</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144</v>
      </c>
      <c r="AT141" s="230" t="s">
        <v>139</v>
      </c>
      <c r="AU141" s="230" t="s">
        <v>83</v>
      </c>
      <c r="AY141" s="18" t="s">
        <v>137</v>
      </c>
      <c r="BE141" s="231">
        <f>IF(N141="základní",J141,0)</f>
        <v>0</v>
      </c>
      <c r="BF141" s="231">
        <f>IF(N141="snížená",J141,0)</f>
        <v>0</v>
      </c>
      <c r="BG141" s="231">
        <f>IF(N141="zákl. přenesená",J141,0)</f>
        <v>0</v>
      </c>
      <c r="BH141" s="231">
        <f>IF(N141="sníž. přenesená",J141,0)</f>
        <v>0</v>
      </c>
      <c r="BI141" s="231">
        <f>IF(N141="nulová",J141,0)</f>
        <v>0</v>
      </c>
      <c r="BJ141" s="18" t="s">
        <v>81</v>
      </c>
      <c r="BK141" s="231">
        <f>ROUND(I141*H141,2)</f>
        <v>0</v>
      </c>
      <c r="BL141" s="18" t="s">
        <v>144</v>
      </c>
      <c r="BM141" s="230" t="s">
        <v>824</v>
      </c>
    </row>
    <row r="142" s="2" customFormat="1">
      <c r="A142" s="39"/>
      <c r="B142" s="40"/>
      <c r="C142" s="41"/>
      <c r="D142" s="232" t="s">
        <v>146</v>
      </c>
      <c r="E142" s="41"/>
      <c r="F142" s="233" t="s">
        <v>809</v>
      </c>
      <c r="G142" s="41"/>
      <c r="H142" s="41"/>
      <c r="I142" s="137"/>
      <c r="J142" s="41"/>
      <c r="K142" s="41"/>
      <c r="L142" s="45"/>
      <c r="M142" s="234"/>
      <c r="N142" s="235"/>
      <c r="O142" s="85"/>
      <c r="P142" s="85"/>
      <c r="Q142" s="85"/>
      <c r="R142" s="85"/>
      <c r="S142" s="85"/>
      <c r="T142" s="86"/>
      <c r="U142" s="39"/>
      <c r="V142" s="39"/>
      <c r="W142" s="39"/>
      <c r="X142" s="39"/>
      <c r="Y142" s="39"/>
      <c r="Z142" s="39"/>
      <c r="AA142" s="39"/>
      <c r="AB142" s="39"/>
      <c r="AC142" s="39"/>
      <c r="AD142" s="39"/>
      <c r="AE142" s="39"/>
      <c r="AT142" s="18" t="s">
        <v>146</v>
      </c>
      <c r="AU142" s="18" t="s">
        <v>83</v>
      </c>
    </row>
    <row r="143" s="15" customFormat="1">
      <c r="A143" s="15"/>
      <c r="B143" s="268"/>
      <c r="C143" s="269"/>
      <c r="D143" s="232" t="s">
        <v>148</v>
      </c>
      <c r="E143" s="270" t="s">
        <v>19</v>
      </c>
      <c r="F143" s="271" t="s">
        <v>782</v>
      </c>
      <c r="G143" s="269"/>
      <c r="H143" s="270" t="s">
        <v>19</v>
      </c>
      <c r="I143" s="272"/>
      <c r="J143" s="269"/>
      <c r="K143" s="269"/>
      <c r="L143" s="273"/>
      <c r="M143" s="274"/>
      <c r="N143" s="275"/>
      <c r="O143" s="275"/>
      <c r="P143" s="275"/>
      <c r="Q143" s="275"/>
      <c r="R143" s="275"/>
      <c r="S143" s="275"/>
      <c r="T143" s="276"/>
      <c r="U143" s="15"/>
      <c r="V143" s="15"/>
      <c r="W143" s="15"/>
      <c r="X143" s="15"/>
      <c r="Y143" s="15"/>
      <c r="Z143" s="15"/>
      <c r="AA143" s="15"/>
      <c r="AB143" s="15"/>
      <c r="AC143" s="15"/>
      <c r="AD143" s="15"/>
      <c r="AE143" s="15"/>
      <c r="AT143" s="277" t="s">
        <v>148</v>
      </c>
      <c r="AU143" s="277" t="s">
        <v>83</v>
      </c>
      <c r="AV143" s="15" t="s">
        <v>81</v>
      </c>
      <c r="AW143" s="15" t="s">
        <v>35</v>
      </c>
      <c r="AX143" s="15" t="s">
        <v>73</v>
      </c>
      <c r="AY143" s="277" t="s">
        <v>137</v>
      </c>
    </row>
    <row r="144" s="13" customFormat="1">
      <c r="A144" s="13"/>
      <c r="B144" s="236"/>
      <c r="C144" s="237"/>
      <c r="D144" s="232" t="s">
        <v>148</v>
      </c>
      <c r="E144" s="238" t="s">
        <v>19</v>
      </c>
      <c r="F144" s="239" t="s">
        <v>810</v>
      </c>
      <c r="G144" s="237"/>
      <c r="H144" s="240">
        <v>520</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148</v>
      </c>
      <c r="AU144" s="246" t="s">
        <v>83</v>
      </c>
      <c r="AV144" s="13" t="s">
        <v>83</v>
      </c>
      <c r="AW144" s="13" t="s">
        <v>35</v>
      </c>
      <c r="AX144" s="13" t="s">
        <v>73</v>
      </c>
      <c r="AY144" s="246" t="s">
        <v>137</v>
      </c>
    </row>
    <row r="145" s="14" customFormat="1">
      <c r="A145" s="14"/>
      <c r="B145" s="247"/>
      <c r="C145" s="248"/>
      <c r="D145" s="232" t="s">
        <v>148</v>
      </c>
      <c r="E145" s="249" t="s">
        <v>19</v>
      </c>
      <c r="F145" s="250" t="s">
        <v>150</v>
      </c>
      <c r="G145" s="248"/>
      <c r="H145" s="251">
        <v>520</v>
      </c>
      <c r="I145" s="252"/>
      <c r="J145" s="248"/>
      <c r="K145" s="248"/>
      <c r="L145" s="253"/>
      <c r="M145" s="278"/>
      <c r="N145" s="279"/>
      <c r="O145" s="279"/>
      <c r="P145" s="279"/>
      <c r="Q145" s="279"/>
      <c r="R145" s="279"/>
      <c r="S145" s="279"/>
      <c r="T145" s="280"/>
      <c r="U145" s="14"/>
      <c r="V145" s="14"/>
      <c r="W145" s="14"/>
      <c r="X145" s="14"/>
      <c r="Y145" s="14"/>
      <c r="Z145" s="14"/>
      <c r="AA145" s="14"/>
      <c r="AB145" s="14"/>
      <c r="AC145" s="14"/>
      <c r="AD145" s="14"/>
      <c r="AE145" s="14"/>
      <c r="AT145" s="257" t="s">
        <v>148</v>
      </c>
      <c r="AU145" s="257" t="s">
        <v>83</v>
      </c>
      <c r="AV145" s="14" t="s">
        <v>144</v>
      </c>
      <c r="AW145" s="14" t="s">
        <v>35</v>
      </c>
      <c r="AX145" s="14" t="s">
        <v>81</v>
      </c>
      <c r="AY145" s="257" t="s">
        <v>137</v>
      </c>
    </row>
    <row r="146" s="2" customFormat="1" ht="6.96" customHeight="1">
      <c r="A146" s="39"/>
      <c r="B146" s="60"/>
      <c r="C146" s="61"/>
      <c r="D146" s="61"/>
      <c r="E146" s="61"/>
      <c r="F146" s="61"/>
      <c r="G146" s="61"/>
      <c r="H146" s="61"/>
      <c r="I146" s="167"/>
      <c r="J146" s="61"/>
      <c r="K146" s="61"/>
      <c r="L146" s="45"/>
      <c r="M146" s="39"/>
      <c r="O146" s="39"/>
      <c r="P146" s="39"/>
      <c r="Q146" s="39"/>
      <c r="R146" s="39"/>
      <c r="S146" s="39"/>
      <c r="T146" s="39"/>
      <c r="U146" s="39"/>
      <c r="V146" s="39"/>
      <c r="W146" s="39"/>
      <c r="X146" s="39"/>
      <c r="Y146" s="39"/>
      <c r="Z146" s="39"/>
      <c r="AA146" s="39"/>
      <c r="AB146" s="39"/>
      <c r="AC146" s="39"/>
      <c r="AD146" s="39"/>
      <c r="AE146" s="39"/>
    </row>
  </sheetData>
  <sheetProtection sheet="1" autoFilter="0" formatColumns="0" formatRows="0" objects="1" scenarios="1" spinCount="100000" saltValue="kLKz/j7Lsn5+lNgjeeqkHON6hbxLNkZtrNPXTY5qm+K9u2EEE/4racOHz7HVfimd4nMGmX+6EcNYCGAkXmEqZg==" hashValue="+K0Y66izFIlfUvo2ylfM5HXIleh6I3Vbu9Ji6ZWOWbLGiksE2/WvhXVc5GnkA9uptsckOmqQomg9JaMnTP5BJw==" algorithmName="SHA-512" password="CC35"/>
  <autoFilter ref="C80:K145"/>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9"/>
      <c r="L2" s="1"/>
      <c r="M2" s="1"/>
      <c r="N2" s="1"/>
      <c r="O2" s="1"/>
      <c r="P2" s="1"/>
      <c r="Q2" s="1"/>
      <c r="R2" s="1"/>
      <c r="S2" s="1"/>
      <c r="T2" s="1"/>
      <c r="U2" s="1"/>
      <c r="V2" s="1"/>
      <c r="AT2" s="18" t="s">
        <v>92</v>
      </c>
    </row>
    <row r="3" s="1" customFormat="1" ht="6.96" customHeight="1">
      <c r="B3" s="130"/>
      <c r="C3" s="131"/>
      <c r="D3" s="131"/>
      <c r="E3" s="131"/>
      <c r="F3" s="131"/>
      <c r="G3" s="131"/>
      <c r="H3" s="131"/>
      <c r="I3" s="132"/>
      <c r="J3" s="131"/>
      <c r="K3" s="131"/>
      <c r="L3" s="21"/>
      <c r="AT3" s="18" t="s">
        <v>83</v>
      </c>
    </row>
    <row r="4" s="1" customFormat="1" ht="24.96" customHeight="1">
      <c r="B4" s="21"/>
      <c r="D4" s="133" t="s">
        <v>105</v>
      </c>
      <c r="I4" s="129"/>
      <c r="L4" s="21"/>
      <c r="M4" s="134" t="s">
        <v>10</v>
      </c>
      <c r="AT4" s="18" t="s">
        <v>4</v>
      </c>
    </row>
    <row r="5" s="1" customFormat="1" ht="6.96" customHeight="1">
      <c r="B5" s="21"/>
      <c r="I5" s="129"/>
      <c r="L5" s="21"/>
    </row>
    <row r="6" s="1" customFormat="1" ht="12" customHeight="1">
      <c r="B6" s="21"/>
      <c r="D6" s="135" t="s">
        <v>16</v>
      </c>
      <c r="I6" s="129"/>
      <c r="L6" s="21"/>
    </row>
    <row r="7" s="1" customFormat="1" ht="16.5" customHeight="1">
      <c r="B7" s="21"/>
      <c r="E7" s="136" t="str">
        <f>'Rekapitulace stavby'!K6</f>
        <v>PID Hviezdoslavova Praha 11, zastávka Mikulova a Hněvkovského</v>
      </c>
      <c r="F7" s="135"/>
      <c r="G7" s="135"/>
      <c r="H7" s="135"/>
      <c r="I7" s="129"/>
      <c r="L7" s="21"/>
    </row>
    <row r="8"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2" customFormat="1" ht="16.5" customHeight="1">
      <c r="A9" s="39"/>
      <c r="B9" s="45"/>
      <c r="C9" s="39"/>
      <c r="D9" s="39"/>
      <c r="E9" s="139" t="s">
        <v>825</v>
      </c>
      <c r="F9" s="39"/>
      <c r="G9" s="39"/>
      <c r="H9" s="39"/>
      <c r="I9" s="137"/>
      <c r="J9" s="39"/>
      <c r="K9" s="39"/>
      <c r="L9" s="138"/>
      <c r="S9" s="39"/>
      <c r="T9" s="39"/>
      <c r="U9" s="39"/>
      <c r="V9" s="39"/>
      <c r="W9" s="39"/>
      <c r="X9" s="39"/>
      <c r="Y9" s="39"/>
      <c r="Z9" s="39"/>
      <c r="AA9" s="39"/>
      <c r="AB9" s="39"/>
      <c r="AC9" s="39"/>
      <c r="AD9" s="39"/>
      <c r="AE9" s="39"/>
    </row>
    <row r="10" s="2" customFormat="1">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2" customFormat="1" ht="12" customHeight="1">
      <c r="A12" s="39"/>
      <c r="B12" s="45"/>
      <c r="C12" s="39"/>
      <c r="D12" s="135" t="s">
        <v>21</v>
      </c>
      <c r="E12" s="39"/>
      <c r="F12" s="140" t="s">
        <v>22</v>
      </c>
      <c r="G12" s="39"/>
      <c r="H12" s="39"/>
      <c r="I12" s="141" t="s">
        <v>23</v>
      </c>
      <c r="J12" s="142" t="str">
        <f>'Rekapitulace stavby'!AN8</f>
        <v>21. 8. 2019</v>
      </c>
      <c r="K12" s="39"/>
      <c r="L12" s="13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2" customFormat="1" ht="18" customHeight="1">
      <c r="A15" s="39"/>
      <c r="B15" s="45"/>
      <c r="C15" s="39"/>
      <c r="D15" s="39"/>
      <c r="E15" s="140" t="str">
        <f>IF('Rekapitulace stavby'!E11="","",'Rekapitulace stavby'!E11)</f>
        <v xml:space="preserve"> </v>
      </c>
      <c r="F15" s="39"/>
      <c r="G15" s="39"/>
      <c r="H15" s="39"/>
      <c r="I15" s="141" t="s">
        <v>28</v>
      </c>
      <c r="J15" s="140" t="str">
        <f>IF('Rekapitulace stavby'!AN11="","",'Rekapitulace stavby'!AN11)</f>
        <v/>
      </c>
      <c r="K15" s="39"/>
      <c r="L15" s="13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2" customFormat="1" ht="12" customHeight="1">
      <c r="A20" s="39"/>
      <c r="B20" s="45"/>
      <c r="C20" s="39"/>
      <c r="D20" s="135" t="s">
        <v>31</v>
      </c>
      <c r="E20" s="39"/>
      <c r="F20" s="39"/>
      <c r="G20" s="39"/>
      <c r="H20" s="39"/>
      <c r="I20" s="141" t="s">
        <v>26</v>
      </c>
      <c r="J20" s="140" t="s">
        <v>32</v>
      </c>
      <c r="K20" s="39"/>
      <c r="L20" s="138"/>
      <c r="S20" s="39"/>
      <c r="T20" s="39"/>
      <c r="U20" s="39"/>
      <c r="V20" s="39"/>
      <c r="W20" s="39"/>
      <c r="X20" s="39"/>
      <c r="Y20" s="39"/>
      <c r="Z20" s="39"/>
      <c r="AA20" s="39"/>
      <c r="AB20" s="39"/>
      <c r="AC20" s="39"/>
      <c r="AD20" s="39"/>
      <c r="AE20" s="39"/>
    </row>
    <row r="21" s="2" customFormat="1" ht="18" customHeight="1">
      <c r="A21" s="39"/>
      <c r="B21" s="45"/>
      <c r="C21" s="39"/>
      <c r="D21" s="39"/>
      <c r="E21" s="140" t="s">
        <v>33</v>
      </c>
      <c r="F21" s="39"/>
      <c r="G21" s="39"/>
      <c r="H21" s="39"/>
      <c r="I21" s="141" t="s">
        <v>28</v>
      </c>
      <c r="J21" s="140" t="s">
        <v>34</v>
      </c>
      <c r="K21" s="39"/>
      <c r="L21" s="13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2" customFormat="1" ht="12" customHeight="1">
      <c r="A23" s="39"/>
      <c r="B23" s="45"/>
      <c r="C23" s="39"/>
      <c r="D23" s="135" t="s">
        <v>36</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2" customFormat="1" ht="6.96"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2" customFormat="1" ht="6.96"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2" customFormat="1" ht="25.44" customHeight="1">
      <c r="A30" s="39"/>
      <c r="B30" s="45"/>
      <c r="C30" s="39"/>
      <c r="D30" s="150" t="s">
        <v>39</v>
      </c>
      <c r="E30" s="39"/>
      <c r="F30" s="39"/>
      <c r="G30" s="39"/>
      <c r="H30" s="39"/>
      <c r="I30" s="137"/>
      <c r="J30" s="151">
        <f>ROUND(J86, 2)</f>
        <v>0</v>
      </c>
      <c r="K30" s="39"/>
      <c r="L30" s="138"/>
      <c r="S30" s="39"/>
      <c r="T30" s="39"/>
      <c r="U30" s="39"/>
      <c r="V30" s="39"/>
      <c r="W30" s="39"/>
      <c r="X30" s="39"/>
      <c r="Y30" s="39"/>
      <c r="Z30" s="39"/>
      <c r="AA30" s="39"/>
      <c r="AB30" s="39"/>
      <c r="AC30" s="39"/>
      <c r="AD30" s="39"/>
      <c r="AE30" s="39"/>
    </row>
    <row r="31" s="2" customFormat="1" ht="6.96"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2" customFormat="1" ht="14.4" customHeight="1">
      <c r="A33" s="39"/>
      <c r="B33" s="45"/>
      <c r="C33" s="39"/>
      <c r="D33" s="154" t="s">
        <v>43</v>
      </c>
      <c r="E33" s="135" t="s">
        <v>44</v>
      </c>
      <c r="F33" s="155">
        <f>ROUND((SUM(BE86:BE103)),  2)</f>
        <v>0</v>
      </c>
      <c r="G33" s="39"/>
      <c r="H33" s="39"/>
      <c r="I33" s="156">
        <v>0.20999999999999999</v>
      </c>
      <c r="J33" s="155">
        <f>ROUND(((SUM(BE86:BE103))*I33),  2)</f>
        <v>0</v>
      </c>
      <c r="K33" s="39"/>
      <c r="L33" s="138"/>
      <c r="S33" s="39"/>
      <c r="T33" s="39"/>
      <c r="U33" s="39"/>
      <c r="V33" s="39"/>
      <c r="W33" s="39"/>
      <c r="X33" s="39"/>
      <c r="Y33" s="39"/>
      <c r="Z33" s="39"/>
      <c r="AA33" s="39"/>
      <c r="AB33" s="39"/>
      <c r="AC33" s="39"/>
      <c r="AD33" s="39"/>
      <c r="AE33" s="39"/>
    </row>
    <row r="34" s="2" customFormat="1" ht="14.4" customHeight="1">
      <c r="A34" s="39"/>
      <c r="B34" s="45"/>
      <c r="C34" s="39"/>
      <c r="D34" s="39"/>
      <c r="E34" s="135" t="s">
        <v>45</v>
      </c>
      <c r="F34" s="155">
        <f>ROUND((SUM(BF86:BF103)),  2)</f>
        <v>0</v>
      </c>
      <c r="G34" s="39"/>
      <c r="H34" s="39"/>
      <c r="I34" s="156">
        <v>0.14999999999999999</v>
      </c>
      <c r="J34" s="155">
        <f>ROUND(((SUM(BF86:BF103))*I34),  2)</f>
        <v>0</v>
      </c>
      <c r="K34" s="39"/>
      <c r="L34" s="138"/>
      <c r="S34" s="39"/>
      <c r="T34" s="39"/>
      <c r="U34" s="39"/>
      <c r="V34" s="39"/>
      <c r="W34" s="39"/>
      <c r="X34" s="39"/>
      <c r="Y34" s="39"/>
      <c r="Z34" s="39"/>
      <c r="AA34" s="39"/>
      <c r="AB34" s="39"/>
      <c r="AC34" s="39"/>
      <c r="AD34" s="39"/>
      <c r="AE34" s="39"/>
    </row>
    <row r="35" hidden="1" s="2" customFormat="1" ht="14.4" customHeight="1">
      <c r="A35" s="39"/>
      <c r="B35" s="45"/>
      <c r="C35" s="39"/>
      <c r="D35" s="39"/>
      <c r="E35" s="135" t="s">
        <v>46</v>
      </c>
      <c r="F35" s="155">
        <f>ROUND((SUM(BG86:BG103)),  2)</f>
        <v>0</v>
      </c>
      <c r="G35" s="39"/>
      <c r="H35" s="39"/>
      <c r="I35" s="156">
        <v>0.20999999999999999</v>
      </c>
      <c r="J35" s="155">
        <f>0</f>
        <v>0</v>
      </c>
      <c r="K35" s="39"/>
      <c r="L35" s="138"/>
      <c r="S35" s="39"/>
      <c r="T35" s="39"/>
      <c r="U35" s="39"/>
      <c r="V35" s="39"/>
      <c r="W35" s="39"/>
      <c r="X35" s="39"/>
      <c r="Y35" s="39"/>
      <c r="Z35" s="39"/>
      <c r="AA35" s="39"/>
      <c r="AB35" s="39"/>
      <c r="AC35" s="39"/>
      <c r="AD35" s="39"/>
      <c r="AE35" s="39"/>
    </row>
    <row r="36" hidden="1" s="2" customFormat="1" ht="14.4" customHeight="1">
      <c r="A36" s="39"/>
      <c r="B36" s="45"/>
      <c r="C36" s="39"/>
      <c r="D36" s="39"/>
      <c r="E36" s="135" t="s">
        <v>47</v>
      </c>
      <c r="F36" s="155">
        <f>ROUND((SUM(BH86:BH103)),  2)</f>
        <v>0</v>
      </c>
      <c r="G36" s="39"/>
      <c r="H36" s="39"/>
      <c r="I36" s="156">
        <v>0.14999999999999999</v>
      </c>
      <c r="J36" s="155">
        <f>0</f>
        <v>0</v>
      </c>
      <c r="K36" s="39"/>
      <c r="L36" s="138"/>
      <c r="S36" s="39"/>
      <c r="T36" s="39"/>
      <c r="U36" s="39"/>
      <c r="V36" s="39"/>
      <c r="W36" s="39"/>
      <c r="X36" s="39"/>
      <c r="Y36" s="39"/>
      <c r="Z36" s="39"/>
      <c r="AA36" s="39"/>
      <c r="AB36" s="39"/>
      <c r="AC36" s="39"/>
      <c r="AD36" s="39"/>
      <c r="AE36" s="39"/>
    </row>
    <row r="37" hidden="1" s="2" customFormat="1" ht="14.4" customHeight="1">
      <c r="A37" s="39"/>
      <c r="B37" s="45"/>
      <c r="C37" s="39"/>
      <c r="D37" s="39"/>
      <c r="E37" s="135" t="s">
        <v>48</v>
      </c>
      <c r="F37" s="155">
        <f>ROUND((SUM(BI86:BI103)),  2)</f>
        <v>0</v>
      </c>
      <c r="G37" s="39"/>
      <c r="H37" s="39"/>
      <c r="I37" s="156">
        <v>0</v>
      </c>
      <c r="J37" s="155">
        <f>0</f>
        <v>0</v>
      </c>
      <c r="K37" s="39"/>
      <c r="L37" s="13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2" customFormat="1" ht="25.4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2" customFormat="1" ht="6.96"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2" customFormat="1" ht="16.5" customHeight="1">
      <c r="A48" s="39"/>
      <c r="B48" s="40"/>
      <c r="C48" s="41"/>
      <c r="D48" s="41"/>
      <c r="E48" s="171" t="str">
        <f>E7</f>
        <v>PID Hviezdoslavova Praha 11, zastávka Mikulova a Hněvkovského</v>
      </c>
      <c r="F48" s="33"/>
      <c r="G48" s="33"/>
      <c r="H48" s="33"/>
      <c r="I48" s="137"/>
      <c r="J48" s="41"/>
      <c r="K48" s="41"/>
      <c r="L48" s="138"/>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2" customFormat="1" ht="16.5" customHeight="1">
      <c r="A50" s="39"/>
      <c r="B50" s="40"/>
      <c r="C50" s="41"/>
      <c r="D50" s="41"/>
      <c r="E50" s="70" t="str">
        <f>E9</f>
        <v>SO 103 - VRN - Hněvkovského</v>
      </c>
      <c r="F50" s="41"/>
      <c r="G50" s="41"/>
      <c r="H50" s="41"/>
      <c r="I50" s="137"/>
      <c r="J50" s="41"/>
      <c r="K50" s="41"/>
      <c r="L50" s="13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Praha 11</v>
      </c>
      <c r="G52" s="41"/>
      <c r="H52" s="41"/>
      <c r="I52" s="141" t="s">
        <v>23</v>
      </c>
      <c r="J52" s="73" t="str">
        <f>IF(J12="","",J12)</f>
        <v>21. 8. 2019</v>
      </c>
      <c r="K52" s="41"/>
      <c r="L52" s="13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141" t="s">
        <v>31</v>
      </c>
      <c r="J54" s="37" t="str">
        <f>E21</f>
        <v>Pro-consult s.r.o.</v>
      </c>
      <c r="K54" s="41"/>
      <c r="L54" s="13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1" t="s">
        <v>36</v>
      </c>
      <c r="J55" s="37" t="str">
        <f>E24</f>
        <v xml:space="preserve"> </v>
      </c>
      <c r="K55" s="41"/>
      <c r="L55" s="13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2" customFormat="1" ht="29.28"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2" customFormat="1" ht="22.8" customHeight="1">
      <c r="A59" s="39"/>
      <c r="B59" s="40"/>
      <c r="C59" s="176" t="s">
        <v>71</v>
      </c>
      <c r="D59" s="41"/>
      <c r="E59" s="41"/>
      <c r="F59" s="41"/>
      <c r="G59" s="41"/>
      <c r="H59" s="41"/>
      <c r="I59" s="137"/>
      <c r="J59" s="103">
        <f>J86</f>
        <v>0</v>
      </c>
      <c r="K59" s="41"/>
      <c r="L59" s="138"/>
      <c r="S59" s="39"/>
      <c r="T59" s="39"/>
      <c r="U59" s="39"/>
      <c r="V59" s="39"/>
      <c r="W59" s="39"/>
      <c r="X59" s="39"/>
      <c r="Y59" s="39"/>
      <c r="Z59" s="39"/>
      <c r="AA59" s="39"/>
      <c r="AB59" s="39"/>
      <c r="AC59" s="39"/>
      <c r="AD59" s="39"/>
      <c r="AE59" s="39"/>
      <c r="AU59" s="18" t="s">
        <v>111</v>
      </c>
    </row>
    <row r="60" s="9" customFormat="1" ht="24.96" customHeight="1">
      <c r="A60" s="9"/>
      <c r="B60" s="177"/>
      <c r="C60" s="178"/>
      <c r="D60" s="179" t="s">
        <v>826</v>
      </c>
      <c r="E60" s="180"/>
      <c r="F60" s="180"/>
      <c r="G60" s="180"/>
      <c r="H60" s="180"/>
      <c r="I60" s="181"/>
      <c r="J60" s="182">
        <f>J87</f>
        <v>0</v>
      </c>
      <c r="K60" s="178"/>
      <c r="L60" s="183"/>
      <c r="S60" s="9"/>
      <c r="T60" s="9"/>
      <c r="U60" s="9"/>
      <c r="V60" s="9"/>
      <c r="W60" s="9"/>
      <c r="X60" s="9"/>
      <c r="Y60" s="9"/>
      <c r="Z60" s="9"/>
      <c r="AA60" s="9"/>
      <c r="AB60" s="9"/>
      <c r="AC60" s="9"/>
      <c r="AD60" s="9"/>
      <c r="AE60" s="9"/>
    </row>
    <row r="61" s="10" customFormat="1" ht="19.92" customHeight="1">
      <c r="A61" s="10"/>
      <c r="B61" s="184"/>
      <c r="C61" s="185"/>
      <c r="D61" s="186" t="s">
        <v>827</v>
      </c>
      <c r="E61" s="187"/>
      <c r="F61" s="187"/>
      <c r="G61" s="187"/>
      <c r="H61" s="187"/>
      <c r="I61" s="188"/>
      <c r="J61" s="189">
        <f>J88</f>
        <v>0</v>
      </c>
      <c r="K61" s="185"/>
      <c r="L61" s="190"/>
      <c r="S61" s="10"/>
      <c r="T61" s="10"/>
      <c r="U61" s="10"/>
      <c r="V61" s="10"/>
      <c r="W61" s="10"/>
      <c r="X61" s="10"/>
      <c r="Y61" s="10"/>
      <c r="Z61" s="10"/>
      <c r="AA61" s="10"/>
      <c r="AB61" s="10"/>
      <c r="AC61" s="10"/>
      <c r="AD61" s="10"/>
      <c r="AE61" s="10"/>
    </row>
    <row r="62" s="10" customFormat="1" ht="19.92" customHeight="1">
      <c r="A62" s="10"/>
      <c r="B62" s="184"/>
      <c r="C62" s="185"/>
      <c r="D62" s="186" t="s">
        <v>828</v>
      </c>
      <c r="E62" s="187"/>
      <c r="F62" s="187"/>
      <c r="G62" s="187"/>
      <c r="H62" s="187"/>
      <c r="I62" s="188"/>
      <c r="J62" s="189">
        <f>J93</f>
        <v>0</v>
      </c>
      <c r="K62" s="185"/>
      <c r="L62" s="190"/>
      <c r="S62" s="10"/>
      <c r="T62" s="10"/>
      <c r="U62" s="10"/>
      <c r="V62" s="10"/>
      <c r="W62" s="10"/>
      <c r="X62" s="10"/>
      <c r="Y62" s="10"/>
      <c r="Z62" s="10"/>
      <c r="AA62" s="10"/>
      <c r="AB62" s="10"/>
      <c r="AC62" s="10"/>
      <c r="AD62" s="10"/>
      <c r="AE62" s="10"/>
    </row>
    <row r="63" s="10" customFormat="1" ht="19.92" customHeight="1">
      <c r="A63" s="10"/>
      <c r="B63" s="184"/>
      <c r="C63" s="185"/>
      <c r="D63" s="186" t="s">
        <v>829</v>
      </c>
      <c r="E63" s="187"/>
      <c r="F63" s="187"/>
      <c r="G63" s="187"/>
      <c r="H63" s="187"/>
      <c r="I63" s="188"/>
      <c r="J63" s="189">
        <f>J95</f>
        <v>0</v>
      </c>
      <c r="K63" s="185"/>
      <c r="L63" s="190"/>
      <c r="S63" s="10"/>
      <c r="T63" s="10"/>
      <c r="U63" s="10"/>
      <c r="V63" s="10"/>
      <c r="W63" s="10"/>
      <c r="X63" s="10"/>
      <c r="Y63" s="10"/>
      <c r="Z63" s="10"/>
      <c r="AA63" s="10"/>
      <c r="AB63" s="10"/>
      <c r="AC63" s="10"/>
      <c r="AD63" s="10"/>
      <c r="AE63" s="10"/>
    </row>
    <row r="64" s="10" customFormat="1" ht="19.92" customHeight="1">
      <c r="A64" s="10"/>
      <c r="B64" s="184"/>
      <c r="C64" s="185"/>
      <c r="D64" s="186" t="s">
        <v>830</v>
      </c>
      <c r="E64" s="187"/>
      <c r="F64" s="187"/>
      <c r="G64" s="187"/>
      <c r="H64" s="187"/>
      <c r="I64" s="188"/>
      <c r="J64" s="189">
        <f>J98</f>
        <v>0</v>
      </c>
      <c r="K64" s="185"/>
      <c r="L64" s="190"/>
      <c r="S64" s="10"/>
      <c r="T64" s="10"/>
      <c r="U64" s="10"/>
      <c r="V64" s="10"/>
      <c r="W64" s="10"/>
      <c r="X64" s="10"/>
      <c r="Y64" s="10"/>
      <c r="Z64" s="10"/>
      <c r="AA64" s="10"/>
      <c r="AB64" s="10"/>
      <c r="AC64" s="10"/>
      <c r="AD64" s="10"/>
      <c r="AE64" s="10"/>
    </row>
    <row r="65" s="10" customFormat="1" ht="19.92" customHeight="1">
      <c r="A65" s="10"/>
      <c r="B65" s="184"/>
      <c r="C65" s="185"/>
      <c r="D65" s="186" t="s">
        <v>831</v>
      </c>
      <c r="E65" s="187"/>
      <c r="F65" s="187"/>
      <c r="G65" s="187"/>
      <c r="H65" s="187"/>
      <c r="I65" s="188"/>
      <c r="J65" s="189">
        <f>J100</f>
        <v>0</v>
      </c>
      <c r="K65" s="185"/>
      <c r="L65" s="190"/>
      <c r="S65" s="10"/>
      <c r="T65" s="10"/>
      <c r="U65" s="10"/>
      <c r="V65" s="10"/>
      <c r="W65" s="10"/>
      <c r="X65" s="10"/>
      <c r="Y65" s="10"/>
      <c r="Z65" s="10"/>
      <c r="AA65" s="10"/>
      <c r="AB65" s="10"/>
      <c r="AC65" s="10"/>
      <c r="AD65" s="10"/>
      <c r="AE65" s="10"/>
    </row>
    <row r="66" s="10" customFormat="1" ht="19.92" customHeight="1">
      <c r="A66" s="10"/>
      <c r="B66" s="184"/>
      <c r="C66" s="185"/>
      <c r="D66" s="186" t="s">
        <v>832</v>
      </c>
      <c r="E66" s="187"/>
      <c r="F66" s="187"/>
      <c r="G66" s="187"/>
      <c r="H66" s="187"/>
      <c r="I66" s="188"/>
      <c r="J66" s="189">
        <f>J102</f>
        <v>0</v>
      </c>
      <c r="K66" s="185"/>
      <c r="L66" s="190"/>
      <c r="S66" s="10"/>
      <c r="T66" s="10"/>
      <c r="U66" s="10"/>
      <c r="V66" s="10"/>
      <c r="W66" s="10"/>
      <c r="X66" s="10"/>
      <c r="Y66" s="10"/>
      <c r="Z66" s="10"/>
      <c r="AA66" s="10"/>
      <c r="AB66" s="10"/>
      <c r="AC66" s="10"/>
      <c r="AD66" s="10"/>
      <c r="AE66" s="10"/>
    </row>
    <row r="67" s="2" customFormat="1" ht="21.84" customHeight="1">
      <c r="A67" s="39"/>
      <c r="B67" s="40"/>
      <c r="C67" s="41"/>
      <c r="D67" s="41"/>
      <c r="E67" s="41"/>
      <c r="F67" s="41"/>
      <c r="G67" s="41"/>
      <c r="H67" s="41"/>
      <c r="I67" s="137"/>
      <c r="J67" s="41"/>
      <c r="K67" s="41"/>
      <c r="L67" s="138"/>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167"/>
      <c r="J68" s="61"/>
      <c r="K68" s="61"/>
      <c r="L68" s="138"/>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170"/>
      <c r="J72" s="63"/>
      <c r="K72" s="63"/>
      <c r="L72" s="138"/>
      <c r="S72" s="39"/>
      <c r="T72" s="39"/>
      <c r="U72" s="39"/>
      <c r="V72" s="39"/>
      <c r="W72" s="39"/>
      <c r="X72" s="39"/>
      <c r="Y72" s="39"/>
      <c r="Z72" s="39"/>
      <c r="AA72" s="39"/>
      <c r="AB72" s="39"/>
      <c r="AC72" s="39"/>
      <c r="AD72" s="39"/>
      <c r="AE72" s="39"/>
    </row>
    <row r="73" s="2" customFormat="1" ht="24.96" customHeight="1">
      <c r="A73" s="39"/>
      <c r="B73" s="40"/>
      <c r="C73" s="24" t="s">
        <v>122</v>
      </c>
      <c r="D73" s="41"/>
      <c r="E73" s="41"/>
      <c r="F73" s="41"/>
      <c r="G73" s="41"/>
      <c r="H73" s="41"/>
      <c r="I73" s="137"/>
      <c r="J73" s="41"/>
      <c r="K73" s="41"/>
      <c r="L73" s="13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2" customFormat="1" ht="12" customHeight="1">
      <c r="A75" s="39"/>
      <c r="B75" s="40"/>
      <c r="C75" s="33" t="s">
        <v>16</v>
      </c>
      <c r="D75" s="41"/>
      <c r="E75" s="41"/>
      <c r="F75" s="41"/>
      <c r="G75" s="41"/>
      <c r="H75" s="41"/>
      <c r="I75" s="137"/>
      <c r="J75" s="41"/>
      <c r="K75" s="41"/>
      <c r="L75" s="138"/>
      <c r="S75" s="39"/>
      <c r="T75" s="39"/>
      <c r="U75" s="39"/>
      <c r="V75" s="39"/>
      <c r="W75" s="39"/>
      <c r="X75" s="39"/>
      <c r="Y75" s="39"/>
      <c r="Z75" s="39"/>
      <c r="AA75" s="39"/>
      <c r="AB75" s="39"/>
      <c r="AC75" s="39"/>
      <c r="AD75" s="39"/>
      <c r="AE75" s="39"/>
    </row>
    <row r="76" s="2" customFormat="1" ht="16.5" customHeight="1">
      <c r="A76" s="39"/>
      <c r="B76" s="40"/>
      <c r="C76" s="41"/>
      <c r="D76" s="41"/>
      <c r="E76" s="171" t="str">
        <f>E7</f>
        <v>PID Hviezdoslavova Praha 11, zastávka Mikulova a Hněvkovského</v>
      </c>
      <c r="F76" s="33"/>
      <c r="G76" s="33"/>
      <c r="H76" s="33"/>
      <c r="I76" s="137"/>
      <c r="J76" s="41"/>
      <c r="K76" s="41"/>
      <c r="L76" s="138"/>
      <c r="S76" s="39"/>
      <c r="T76" s="39"/>
      <c r="U76" s="39"/>
      <c r="V76" s="39"/>
      <c r="W76" s="39"/>
      <c r="X76" s="39"/>
      <c r="Y76" s="39"/>
      <c r="Z76" s="39"/>
      <c r="AA76" s="39"/>
      <c r="AB76" s="39"/>
      <c r="AC76" s="39"/>
      <c r="AD76" s="39"/>
      <c r="AE76" s="39"/>
    </row>
    <row r="77" s="2" customFormat="1" ht="12" customHeight="1">
      <c r="A77" s="39"/>
      <c r="B77" s="40"/>
      <c r="C77" s="33" t="s">
        <v>106</v>
      </c>
      <c r="D77" s="41"/>
      <c r="E77" s="41"/>
      <c r="F77" s="41"/>
      <c r="G77" s="41"/>
      <c r="H77" s="41"/>
      <c r="I77" s="137"/>
      <c r="J77" s="41"/>
      <c r="K77" s="41"/>
      <c r="L77" s="138"/>
      <c r="S77" s="39"/>
      <c r="T77" s="39"/>
      <c r="U77" s="39"/>
      <c r="V77" s="39"/>
      <c r="W77" s="39"/>
      <c r="X77" s="39"/>
      <c r="Y77" s="39"/>
      <c r="Z77" s="39"/>
      <c r="AA77" s="39"/>
      <c r="AB77" s="39"/>
      <c r="AC77" s="39"/>
      <c r="AD77" s="39"/>
      <c r="AE77" s="39"/>
    </row>
    <row r="78" s="2" customFormat="1" ht="16.5" customHeight="1">
      <c r="A78" s="39"/>
      <c r="B78" s="40"/>
      <c r="C78" s="41"/>
      <c r="D78" s="41"/>
      <c r="E78" s="70" t="str">
        <f>E9</f>
        <v>SO 103 - VRN - Hněvkovského</v>
      </c>
      <c r="F78" s="41"/>
      <c r="G78" s="41"/>
      <c r="H78" s="41"/>
      <c r="I78" s="137"/>
      <c r="J78" s="41"/>
      <c r="K78" s="41"/>
      <c r="L78" s="138"/>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2" customFormat="1" ht="12" customHeight="1">
      <c r="A80" s="39"/>
      <c r="B80" s="40"/>
      <c r="C80" s="33" t="s">
        <v>21</v>
      </c>
      <c r="D80" s="41"/>
      <c r="E80" s="41"/>
      <c r="F80" s="28" t="str">
        <f>F12</f>
        <v>Praha 11</v>
      </c>
      <c r="G80" s="41"/>
      <c r="H80" s="41"/>
      <c r="I80" s="141" t="s">
        <v>23</v>
      </c>
      <c r="J80" s="73" t="str">
        <f>IF(J12="","",J12)</f>
        <v>21. 8. 2019</v>
      </c>
      <c r="K80" s="41"/>
      <c r="L80" s="138"/>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2" customFormat="1" ht="15.15" customHeight="1">
      <c r="A82" s="39"/>
      <c r="B82" s="40"/>
      <c r="C82" s="33" t="s">
        <v>25</v>
      </c>
      <c r="D82" s="41"/>
      <c r="E82" s="41"/>
      <c r="F82" s="28" t="str">
        <f>E15</f>
        <v xml:space="preserve"> </v>
      </c>
      <c r="G82" s="41"/>
      <c r="H82" s="41"/>
      <c r="I82" s="141" t="s">
        <v>31</v>
      </c>
      <c r="J82" s="37" t="str">
        <f>E21</f>
        <v>Pro-consult s.r.o.</v>
      </c>
      <c r="K82" s="41"/>
      <c r="L82" s="138"/>
      <c r="S82" s="39"/>
      <c r="T82" s="39"/>
      <c r="U82" s="39"/>
      <c r="V82" s="39"/>
      <c r="W82" s="39"/>
      <c r="X82" s="39"/>
      <c r="Y82" s="39"/>
      <c r="Z82" s="39"/>
      <c r="AA82" s="39"/>
      <c r="AB82" s="39"/>
      <c r="AC82" s="39"/>
      <c r="AD82" s="39"/>
      <c r="AE82" s="39"/>
    </row>
    <row r="83" s="2" customFormat="1" ht="15.15" customHeight="1">
      <c r="A83" s="39"/>
      <c r="B83" s="40"/>
      <c r="C83" s="33" t="s">
        <v>29</v>
      </c>
      <c r="D83" s="41"/>
      <c r="E83" s="41"/>
      <c r="F83" s="28" t="str">
        <f>IF(E18="","",E18)</f>
        <v>Vyplň údaj</v>
      </c>
      <c r="G83" s="41"/>
      <c r="H83" s="41"/>
      <c r="I83" s="141" t="s">
        <v>36</v>
      </c>
      <c r="J83" s="37" t="str">
        <f>E24</f>
        <v xml:space="preserve"> </v>
      </c>
      <c r="K83" s="41"/>
      <c r="L83" s="138"/>
      <c r="S83" s="39"/>
      <c r="T83" s="39"/>
      <c r="U83" s="39"/>
      <c r="V83" s="39"/>
      <c r="W83" s="39"/>
      <c r="X83" s="39"/>
      <c r="Y83" s="39"/>
      <c r="Z83" s="39"/>
      <c r="AA83" s="39"/>
      <c r="AB83" s="39"/>
      <c r="AC83" s="39"/>
      <c r="AD83" s="39"/>
      <c r="AE83" s="39"/>
    </row>
    <row r="84" s="2" customFormat="1" ht="10.32"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11" customFormat="1" ht="29.28" customHeight="1">
      <c r="A85" s="191"/>
      <c r="B85" s="192"/>
      <c r="C85" s="193" t="s">
        <v>123</v>
      </c>
      <c r="D85" s="194" t="s">
        <v>58</v>
      </c>
      <c r="E85" s="194" t="s">
        <v>54</v>
      </c>
      <c r="F85" s="194" t="s">
        <v>55</v>
      </c>
      <c r="G85" s="194" t="s">
        <v>124</v>
      </c>
      <c r="H85" s="194" t="s">
        <v>125</v>
      </c>
      <c r="I85" s="195" t="s">
        <v>126</v>
      </c>
      <c r="J85" s="194" t="s">
        <v>110</v>
      </c>
      <c r="K85" s="196" t="s">
        <v>127</v>
      </c>
      <c r="L85" s="197"/>
      <c r="M85" s="93" t="s">
        <v>19</v>
      </c>
      <c r="N85" s="94" t="s">
        <v>43</v>
      </c>
      <c r="O85" s="94" t="s">
        <v>128</v>
      </c>
      <c r="P85" s="94" t="s">
        <v>129</v>
      </c>
      <c r="Q85" s="94" t="s">
        <v>130</v>
      </c>
      <c r="R85" s="94" t="s">
        <v>131</v>
      </c>
      <c r="S85" s="94" t="s">
        <v>132</v>
      </c>
      <c r="T85" s="95" t="s">
        <v>133</v>
      </c>
      <c r="U85" s="191"/>
      <c r="V85" s="191"/>
      <c r="W85" s="191"/>
      <c r="X85" s="191"/>
      <c r="Y85" s="191"/>
      <c r="Z85" s="191"/>
      <c r="AA85" s="191"/>
      <c r="AB85" s="191"/>
      <c r="AC85" s="191"/>
      <c r="AD85" s="191"/>
      <c r="AE85" s="191"/>
    </row>
    <row r="86" s="2" customFormat="1" ht="22.8" customHeight="1">
      <c r="A86" s="39"/>
      <c r="B86" s="40"/>
      <c r="C86" s="100" t="s">
        <v>134</v>
      </c>
      <c r="D86" s="41"/>
      <c r="E86" s="41"/>
      <c r="F86" s="41"/>
      <c r="G86" s="41"/>
      <c r="H86" s="41"/>
      <c r="I86" s="137"/>
      <c r="J86" s="198">
        <f>BK86</f>
        <v>0</v>
      </c>
      <c r="K86" s="41"/>
      <c r="L86" s="45"/>
      <c r="M86" s="96"/>
      <c r="N86" s="199"/>
      <c r="O86" s="97"/>
      <c r="P86" s="200">
        <f>P87</f>
        <v>0</v>
      </c>
      <c r="Q86" s="97"/>
      <c r="R86" s="200">
        <f>R87</f>
        <v>0</v>
      </c>
      <c r="S86" s="97"/>
      <c r="T86" s="201">
        <f>T87</f>
        <v>0</v>
      </c>
      <c r="U86" s="39"/>
      <c r="V86" s="39"/>
      <c r="W86" s="39"/>
      <c r="X86" s="39"/>
      <c r="Y86" s="39"/>
      <c r="Z86" s="39"/>
      <c r="AA86" s="39"/>
      <c r="AB86" s="39"/>
      <c r="AC86" s="39"/>
      <c r="AD86" s="39"/>
      <c r="AE86" s="39"/>
      <c r="AT86" s="18" t="s">
        <v>72</v>
      </c>
      <c r="AU86" s="18" t="s">
        <v>111</v>
      </c>
      <c r="BK86" s="202">
        <f>BK87</f>
        <v>0</v>
      </c>
    </row>
    <row r="87" s="12" customFormat="1" ht="25.92" customHeight="1">
      <c r="A87" s="12"/>
      <c r="B87" s="203"/>
      <c r="C87" s="204"/>
      <c r="D87" s="205" t="s">
        <v>72</v>
      </c>
      <c r="E87" s="206" t="s">
        <v>833</v>
      </c>
      <c r="F87" s="206" t="s">
        <v>834</v>
      </c>
      <c r="G87" s="204"/>
      <c r="H87" s="204"/>
      <c r="I87" s="207"/>
      <c r="J87" s="208">
        <f>BK87</f>
        <v>0</v>
      </c>
      <c r="K87" s="204"/>
      <c r="L87" s="209"/>
      <c r="M87" s="210"/>
      <c r="N87" s="211"/>
      <c r="O87" s="211"/>
      <c r="P87" s="212">
        <f>P88+P93+P95+P98+P100+P102</f>
        <v>0</v>
      </c>
      <c r="Q87" s="211"/>
      <c r="R87" s="212">
        <f>R88+R93+R95+R98+R100+R102</f>
        <v>0</v>
      </c>
      <c r="S87" s="211"/>
      <c r="T87" s="213">
        <f>T88+T93+T95+T98+T100+T102</f>
        <v>0</v>
      </c>
      <c r="U87" s="12"/>
      <c r="V87" s="12"/>
      <c r="W87" s="12"/>
      <c r="X87" s="12"/>
      <c r="Y87" s="12"/>
      <c r="Z87" s="12"/>
      <c r="AA87" s="12"/>
      <c r="AB87" s="12"/>
      <c r="AC87" s="12"/>
      <c r="AD87" s="12"/>
      <c r="AE87" s="12"/>
      <c r="AR87" s="214" t="s">
        <v>167</v>
      </c>
      <c r="AT87" s="215" t="s">
        <v>72</v>
      </c>
      <c r="AU87" s="215" t="s">
        <v>73</v>
      </c>
      <c r="AY87" s="214" t="s">
        <v>137</v>
      </c>
      <c r="BK87" s="216">
        <f>BK88+BK93+BK95+BK98+BK100+BK102</f>
        <v>0</v>
      </c>
    </row>
    <row r="88" s="12" customFormat="1" ht="22.8" customHeight="1">
      <c r="A88" s="12"/>
      <c r="B88" s="203"/>
      <c r="C88" s="204"/>
      <c r="D88" s="205" t="s">
        <v>72</v>
      </c>
      <c r="E88" s="217" t="s">
        <v>835</v>
      </c>
      <c r="F88" s="217" t="s">
        <v>836</v>
      </c>
      <c r="G88" s="204"/>
      <c r="H88" s="204"/>
      <c r="I88" s="207"/>
      <c r="J88" s="218">
        <f>BK88</f>
        <v>0</v>
      </c>
      <c r="K88" s="204"/>
      <c r="L88" s="209"/>
      <c r="M88" s="210"/>
      <c r="N88" s="211"/>
      <c r="O88" s="211"/>
      <c r="P88" s="212">
        <f>SUM(P89:P92)</f>
        <v>0</v>
      </c>
      <c r="Q88" s="211"/>
      <c r="R88" s="212">
        <f>SUM(R89:R92)</f>
        <v>0</v>
      </c>
      <c r="S88" s="211"/>
      <c r="T88" s="213">
        <f>SUM(T89:T92)</f>
        <v>0</v>
      </c>
      <c r="U88" s="12"/>
      <c r="V88" s="12"/>
      <c r="W88" s="12"/>
      <c r="X88" s="12"/>
      <c r="Y88" s="12"/>
      <c r="Z88" s="12"/>
      <c r="AA88" s="12"/>
      <c r="AB88" s="12"/>
      <c r="AC88" s="12"/>
      <c r="AD88" s="12"/>
      <c r="AE88" s="12"/>
      <c r="AR88" s="214" t="s">
        <v>167</v>
      </c>
      <c r="AT88" s="215" t="s">
        <v>72</v>
      </c>
      <c r="AU88" s="215" t="s">
        <v>81</v>
      </c>
      <c r="AY88" s="214" t="s">
        <v>137</v>
      </c>
      <c r="BK88" s="216">
        <f>SUM(BK89:BK92)</f>
        <v>0</v>
      </c>
    </row>
    <row r="89" s="2" customFormat="1" ht="16.5" customHeight="1">
      <c r="A89" s="39"/>
      <c r="B89" s="40"/>
      <c r="C89" s="219" t="s">
        <v>81</v>
      </c>
      <c r="D89" s="219" t="s">
        <v>139</v>
      </c>
      <c r="E89" s="220" t="s">
        <v>837</v>
      </c>
      <c r="F89" s="221" t="s">
        <v>838</v>
      </c>
      <c r="G89" s="222" t="s">
        <v>839</v>
      </c>
      <c r="H89" s="223">
        <v>1</v>
      </c>
      <c r="I89" s="224"/>
      <c r="J89" s="225">
        <f>ROUND(I89*H89,2)</f>
        <v>0</v>
      </c>
      <c r="K89" s="221" t="s">
        <v>19</v>
      </c>
      <c r="L89" s="45"/>
      <c r="M89" s="226" t="s">
        <v>19</v>
      </c>
      <c r="N89" s="227" t="s">
        <v>44</v>
      </c>
      <c r="O89" s="85"/>
      <c r="P89" s="228">
        <f>O89*H89</f>
        <v>0</v>
      </c>
      <c r="Q89" s="228">
        <v>0</v>
      </c>
      <c r="R89" s="228">
        <f>Q89*H89</f>
        <v>0</v>
      </c>
      <c r="S89" s="228">
        <v>0</v>
      </c>
      <c r="T89" s="229">
        <f>S89*H89</f>
        <v>0</v>
      </c>
      <c r="U89" s="39"/>
      <c r="V89" s="39"/>
      <c r="W89" s="39"/>
      <c r="X89" s="39"/>
      <c r="Y89" s="39"/>
      <c r="Z89" s="39"/>
      <c r="AA89" s="39"/>
      <c r="AB89" s="39"/>
      <c r="AC89" s="39"/>
      <c r="AD89" s="39"/>
      <c r="AE89" s="39"/>
      <c r="AR89" s="230" t="s">
        <v>144</v>
      </c>
      <c r="AT89" s="230" t="s">
        <v>139</v>
      </c>
      <c r="AU89" s="230" t="s">
        <v>83</v>
      </c>
      <c r="AY89" s="18" t="s">
        <v>137</v>
      </c>
      <c r="BE89" s="231">
        <f>IF(N89="základní",J89,0)</f>
        <v>0</v>
      </c>
      <c r="BF89" s="231">
        <f>IF(N89="snížená",J89,0)</f>
        <v>0</v>
      </c>
      <c r="BG89" s="231">
        <f>IF(N89="zákl. přenesená",J89,0)</f>
        <v>0</v>
      </c>
      <c r="BH89" s="231">
        <f>IF(N89="sníž. přenesená",J89,0)</f>
        <v>0</v>
      </c>
      <c r="BI89" s="231">
        <f>IF(N89="nulová",J89,0)</f>
        <v>0</v>
      </c>
      <c r="BJ89" s="18" t="s">
        <v>81</v>
      </c>
      <c r="BK89" s="231">
        <f>ROUND(I89*H89,2)</f>
        <v>0</v>
      </c>
      <c r="BL89" s="18" t="s">
        <v>144</v>
      </c>
      <c r="BM89" s="230" t="s">
        <v>840</v>
      </c>
    </row>
    <row r="90" s="2" customFormat="1" ht="16.5" customHeight="1">
      <c r="A90" s="39"/>
      <c r="B90" s="40"/>
      <c r="C90" s="219" t="s">
        <v>83</v>
      </c>
      <c r="D90" s="219" t="s">
        <v>139</v>
      </c>
      <c r="E90" s="220" t="s">
        <v>841</v>
      </c>
      <c r="F90" s="221" t="s">
        <v>842</v>
      </c>
      <c r="G90" s="222" t="s">
        <v>618</v>
      </c>
      <c r="H90" s="223">
        <v>1</v>
      </c>
      <c r="I90" s="224"/>
      <c r="J90" s="225">
        <f>ROUND(I90*H90,2)</f>
        <v>0</v>
      </c>
      <c r="K90" s="221" t="s">
        <v>143</v>
      </c>
      <c r="L90" s="45"/>
      <c r="M90" s="226" t="s">
        <v>19</v>
      </c>
      <c r="N90" s="227" t="s">
        <v>44</v>
      </c>
      <c r="O90" s="85"/>
      <c r="P90" s="228">
        <f>O90*H90</f>
        <v>0</v>
      </c>
      <c r="Q90" s="228">
        <v>0</v>
      </c>
      <c r="R90" s="228">
        <f>Q90*H90</f>
        <v>0</v>
      </c>
      <c r="S90" s="228">
        <v>0</v>
      </c>
      <c r="T90" s="229">
        <f>S90*H90</f>
        <v>0</v>
      </c>
      <c r="U90" s="39"/>
      <c r="V90" s="39"/>
      <c r="W90" s="39"/>
      <c r="X90" s="39"/>
      <c r="Y90" s="39"/>
      <c r="Z90" s="39"/>
      <c r="AA90" s="39"/>
      <c r="AB90" s="39"/>
      <c r="AC90" s="39"/>
      <c r="AD90" s="39"/>
      <c r="AE90" s="39"/>
      <c r="AR90" s="230" t="s">
        <v>144</v>
      </c>
      <c r="AT90" s="230" t="s">
        <v>139</v>
      </c>
      <c r="AU90" s="230" t="s">
        <v>83</v>
      </c>
      <c r="AY90" s="18" t="s">
        <v>137</v>
      </c>
      <c r="BE90" s="231">
        <f>IF(N90="základní",J90,0)</f>
        <v>0</v>
      </c>
      <c r="BF90" s="231">
        <f>IF(N90="snížená",J90,0)</f>
        <v>0</v>
      </c>
      <c r="BG90" s="231">
        <f>IF(N90="zákl. přenesená",J90,0)</f>
        <v>0</v>
      </c>
      <c r="BH90" s="231">
        <f>IF(N90="sníž. přenesená",J90,0)</f>
        <v>0</v>
      </c>
      <c r="BI90" s="231">
        <f>IF(N90="nulová",J90,0)</f>
        <v>0</v>
      </c>
      <c r="BJ90" s="18" t="s">
        <v>81</v>
      </c>
      <c r="BK90" s="231">
        <f>ROUND(I90*H90,2)</f>
        <v>0</v>
      </c>
      <c r="BL90" s="18" t="s">
        <v>144</v>
      </c>
      <c r="BM90" s="230" t="s">
        <v>843</v>
      </c>
    </row>
    <row r="91" s="2" customFormat="1" ht="24" customHeight="1">
      <c r="A91" s="39"/>
      <c r="B91" s="40"/>
      <c r="C91" s="219" t="s">
        <v>156</v>
      </c>
      <c r="D91" s="219" t="s">
        <v>139</v>
      </c>
      <c r="E91" s="220" t="s">
        <v>844</v>
      </c>
      <c r="F91" s="221" t="s">
        <v>845</v>
      </c>
      <c r="G91" s="222" t="s">
        <v>839</v>
      </c>
      <c r="H91" s="223">
        <v>1</v>
      </c>
      <c r="I91" s="224"/>
      <c r="J91" s="225">
        <f>ROUND(I91*H91,2)</f>
        <v>0</v>
      </c>
      <c r="K91" s="221" t="s">
        <v>143</v>
      </c>
      <c r="L91" s="45"/>
      <c r="M91" s="226" t="s">
        <v>19</v>
      </c>
      <c r="N91" s="227" t="s">
        <v>44</v>
      </c>
      <c r="O91" s="85"/>
      <c r="P91" s="228">
        <f>O91*H91</f>
        <v>0</v>
      </c>
      <c r="Q91" s="228">
        <v>0</v>
      </c>
      <c r="R91" s="228">
        <f>Q91*H91</f>
        <v>0</v>
      </c>
      <c r="S91" s="228">
        <v>0</v>
      </c>
      <c r="T91" s="229">
        <f>S91*H91</f>
        <v>0</v>
      </c>
      <c r="U91" s="39"/>
      <c r="V91" s="39"/>
      <c r="W91" s="39"/>
      <c r="X91" s="39"/>
      <c r="Y91" s="39"/>
      <c r="Z91" s="39"/>
      <c r="AA91" s="39"/>
      <c r="AB91" s="39"/>
      <c r="AC91" s="39"/>
      <c r="AD91" s="39"/>
      <c r="AE91" s="39"/>
      <c r="AR91" s="230" t="s">
        <v>144</v>
      </c>
      <c r="AT91" s="230" t="s">
        <v>139</v>
      </c>
      <c r="AU91" s="230" t="s">
        <v>83</v>
      </c>
      <c r="AY91" s="18" t="s">
        <v>137</v>
      </c>
      <c r="BE91" s="231">
        <f>IF(N91="základní",J91,0)</f>
        <v>0</v>
      </c>
      <c r="BF91" s="231">
        <f>IF(N91="snížená",J91,0)</f>
        <v>0</v>
      </c>
      <c r="BG91" s="231">
        <f>IF(N91="zákl. přenesená",J91,0)</f>
        <v>0</v>
      </c>
      <c r="BH91" s="231">
        <f>IF(N91="sníž. přenesená",J91,0)</f>
        <v>0</v>
      </c>
      <c r="BI91" s="231">
        <f>IF(N91="nulová",J91,0)</f>
        <v>0</v>
      </c>
      <c r="BJ91" s="18" t="s">
        <v>81</v>
      </c>
      <c r="BK91" s="231">
        <f>ROUND(I91*H91,2)</f>
        <v>0</v>
      </c>
      <c r="BL91" s="18" t="s">
        <v>144</v>
      </c>
      <c r="BM91" s="230" t="s">
        <v>846</v>
      </c>
    </row>
    <row r="92" s="2" customFormat="1" ht="16.5" customHeight="1">
      <c r="A92" s="39"/>
      <c r="B92" s="40"/>
      <c r="C92" s="219" t="s">
        <v>144</v>
      </c>
      <c r="D92" s="219" t="s">
        <v>139</v>
      </c>
      <c r="E92" s="220" t="s">
        <v>847</v>
      </c>
      <c r="F92" s="221" t="s">
        <v>848</v>
      </c>
      <c r="G92" s="222" t="s">
        <v>839</v>
      </c>
      <c r="H92" s="223">
        <v>1</v>
      </c>
      <c r="I92" s="224"/>
      <c r="J92" s="225">
        <f>ROUND(I92*H92,2)</f>
        <v>0</v>
      </c>
      <c r="K92" s="221" t="s">
        <v>143</v>
      </c>
      <c r="L92" s="45"/>
      <c r="M92" s="226" t="s">
        <v>19</v>
      </c>
      <c r="N92" s="227" t="s">
        <v>44</v>
      </c>
      <c r="O92" s="85"/>
      <c r="P92" s="228">
        <f>O92*H92</f>
        <v>0</v>
      </c>
      <c r="Q92" s="228">
        <v>0</v>
      </c>
      <c r="R92" s="228">
        <f>Q92*H92</f>
        <v>0</v>
      </c>
      <c r="S92" s="228">
        <v>0</v>
      </c>
      <c r="T92" s="229">
        <f>S92*H92</f>
        <v>0</v>
      </c>
      <c r="U92" s="39"/>
      <c r="V92" s="39"/>
      <c r="W92" s="39"/>
      <c r="X92" s="39"/>
      <c r="Y92" s="39"/>
      <c r="Z92" s="39"/>
      <c r="AA92" s="39"/>
      <c r="AB92" s="39"/>
      <c r="AC92" s="39"/>
      <c r="AD92" s="39"/>
      <c r="AE92" s="39"/>
      <c r="AR92" s="230" t="s">
        <v>144</v>
      </c>
      <c r="AT92" s="230" t="s">
        <v>139</v>
      </c>
      <c r="AU92" s="230" t="s">
        <v>83</v>
      </c>
      <c r="AY92" s="18" t="s">
        <v>137</v>
      </c>
      <c r="BE92" s="231">
        <f>IF(N92="základní",J92,0)</f>
        <v>0</v>
      </c>
      <c r="BF92" s="231">
        <f>IF(N92="snížená",J92,0)</f>
        <v>0</v>
      </c>
      <c r="BG92" s="231">
        <f>IF(N92="zákl. přenesená",J92,0)</f>
        <v>0</v>
      </c>
      <c r="BH92" s="231">
        <f>IF(N92="sníž. přenesená",J92,0)</f>
        <v>0</v>
      </c>
      <c r="BI92" s="231">
        <f>IF(N92="nulová",J92,0)</f>
        <v>0</v>
      </c>
      <c r="BJ92" s="18" t="s">
        <v>81</v>
      </c>
      <c r="BK92" s="231">
        <f>ROUND(I92*H92,2)</f>
        <v>0</v>
      </c>
      <c r="BL92" s="18" t="s">
        <v>144</v>
      </c>
      <c r="BM92" s="230" t="s">
        <v>849</v>
      </c>
    </row>
    <row r="93" s="12" customFormat="1" ht="22.8" customHeight="1">
      <c r="A93" s="12"/>
      <c r="B93" s="203"/>
      <c r="C93" s="204"/>
      <c r="D93" s="205" t="s">
        <v>72</v>
      </c>
      <c r="E93" s="217" t="s">
        <v>850</v>
      </c>
      <c r="F93" s="217" t="s">
        <v>851</v>
      </c>
      <c r="G93" s="204"/>
      <c r="H93" s="204"/>
      <c r="I93" s="207"/>
      <c r="J93" s="218">
        <f>BK93</f>
        <v>0</v>
      </c>
      <c r="K93" s="204"/>
      <c r="L93" s="209"/>
      <c r="M93" s="210"/>
      <c r="N93" s="211"/>
      <c r="O93" s="211"/>
      <c r="P93" s="212">
        <f>P94</f>
        <v>0</v>
      </c>
      <c r="Q93" s="211"/>
      <c r="R93" s="212">
        <f>R94</f>
        <v>0</v>
      </c>
      <c r="S93" s="211"/>
      <c r="T93" s="213">
        <f>T94</f>
        <v>0</v>
      </c>
      <c r="U93" s="12"/>
      <c r="V93" s="12"/>
      <c r="W93" s="12"/>
      <c r="X93" s="12"/>
      <c r="Y93" s="12"/>
      <c r="Z93" s="12"/>
      <c r="AA93" s="12"/>
      <c r="AB93" s="12"/>
      <c r="AC93" s="12"/>
      <c r="AD93" s="12"/>
      <c r="AE93" s="12"/>
      <c r="AR93" s="214" t="s">
        <v>167</v>
      </c>
      <c r="AT93" s="215" t="s">
        <v>72</v>
      </c>
      <c r="AU93" s="215" t="s">
        <v>81</v>
      </c>
      <c r="AY93" s="214" t="s">
        <v>137</v>
      </c>
      <c r="BK93" s="216">
        <f>BK94</f>
        <v>0</v>
      </c>
    </row>
    <row r="94" s="2" customFormat="1" ht="16.5" customHeight="1">
      <c r="A94" s="39"/>
      <c r="B94" s="40"/>
      <c r="C94" s="219" t="s">
        <v>167</v>
      </c>
      <c r="D94" s="219" t="s">
        <v>139</v>
      </c>
      <c r="E94" s="220" t="s">
        <v>852</v>
      </c>
      <c r="F94" s="221" t="s">
        <v>851</v>
      </c>
      <c r="G94" s="222" t="s">
        <v>853</v>
      </c>
      <c r="H94" s="281"/>
      <c r="I94" s="224"/>
      <c r="J94" s="225">
        <f>ROUND(I94*H94,2)</f>
        <v>0</v>
      </c>
      <c r="K94" s="221" t="s">
        <v>143</v>
      </c>
      <c r="L94" s="45"/>
      <c r="M94" s="226" t="s">
        <v>19</v>
      </c>
      <c r="N94" s="227" t="s">
        <v>44</v>
      </c>
      <c r="O94" s="85"/>
      <c r="P94" s="228">
        <f>O94*H94</f>
        <v>0</v>
      </c>
      <c r="Q94" s="228">
        <v>0</v>
      </c>
      <c r="R94" s="228">
        <f>Q94*H94</f>
        <v>0</v>
      </c>
      <c r="S94" s="228">
        <v>0</v>
      </c>
      <c r="T94" s="229">
        <f>S94*H94</f>
        <v>0</v>
      </c>
      <c r="U94" s="39"/>
      <c r="V94" s="39"/>
      <c r="W94" s="39"/>
      <c r="X94" s="39"/>
      <c r="Y94" s="39"/>
      <c r="Z94" s="39"/>
      <c r="AA94" s="39"/>
      <c r="AB94" s="39"/>
      <c r="AC94" s="39"/>
      <c r="AD94" s="39"/>
      <c r="AE94" s="39"/>
      <c r="AR94" s="230" t="s">
        <v>144</v>
      </c>
      <c r="AT94" s="230" t="s">
        <v>139</v>
      </c>
      <c r="AU94" s="230" t="s">
        <v>83</v>
      </c>
      <c r="AY94" s="18" t="s">
        <v>137</v>
      </c>
      <c r="BE94" s="231">
        <f>IF(N94="základní",J94,0)</f>
        <v>0</v>
      </c>
      <c r="BF94" s="231">
        <f>IF(N94="snížená",J94,0)</f>
        <v>0</v>
      </c>
      <c r="BG94" s="231">
        <f>IF(N94="zákl. přenesená",J94,0)</f>
        <v>0</v>
      </c>
      <c r="BH94" s="231">
        <f>IF(N94="sníž. přenesená",J94,0)</f>
        <v>0</v>
      </c>
      <c r="BI94" s="231">
        <f>IF(N94="nulová",J94,0)</f>
        <v>0</v>
      </c>
      <c r="BJ94" s="18" t="s">
        <v>81</v>
      </c>
      <c r="BK94" s="231">
        <f>ROUND(I94*H94,2)</f>
        <v>0</v>
      </c>
      <c r="BL94" s="18" t="s">
        <v>144</v>
      </c>
      <c r="BM94" s="230" t="s">
        <v>854</v>
      </c>
    </row>
    <row r="95" s="12" customFormat="1" ht="22.8" customHeight="1">
      <c r="A95" s="12"/>
      <c r="B95" s="203"/>
      <c r="C95" s="204"/>
      <c r="D95" s="205" t="s">
        <v>72</v>
      </c>
      <c r="E95" s="217" t="s">
        <v>855</v>
      </c>
      <c r="F95" s="217" t="s">
        <v>856</v>
      </c>
      <c r="G95" s="204"/>
      <c r="H95" s="204"/>
      <c r="I95" s="207"/>
      <c r="J95" s="218">
        <f>BK95</f>
        <v>0</v>
      </c>
      <c r="K95" s="204"/>
      <c r="L95" s="209"/>
      <c r="M95" s="210"/>
      <c r="N95" s="211"/>
      <c r="O95" s="211"/>
      <c r="P95" s="212">
        <f>SUM(P96:P97)</f>
        <v>0</v>
      </c>
      <c r="Q95" s="211"/>
      <c r="R95" s="212">
        <f>SUM(R96:R97)</f>
        <v>0</v>
      </c>
      <c r="S95" s="211"/>
      <c r="T95" s="213">
        <f>SUM(T96:T97)</f>
        <v>0</v>
      </c>
      <c r="U95" s="12"/>
      <c r="V95" s="12"/>
      <c r="W95" s="12"/>
      <c r="X95" s="12"/>
      <c r="Y95" s="12"/>
      <c r="Z95" s="12"/>
      <c r="AA95" s="12"/>
      <c r="AB95" s="12"/>
      <c r="AC95" s="12"/>
      <c r="AD95" s="12"/>
      <c r="AE95" s="12"/>
      <c r="AR95" s="214" t="s">
        <v>167</v>
      </c>
      <c r="AT95" s="215" t="s">
        <v>72</v>
      </c>
      <c r="AU95" s="215" t="s">
        <v>81</v>
      </c>
      <c r="AY95" s="214" t="s">
        <v>137</v>
      </c>
      <c r="BK95" s="216">
        <f>SUM(BK96:BK97)</f>
        <v>0</v>
      </c>
    </row>
    <row r="96" s="2" customFormat="1" ht="16.5" customHeight="1">
      <c r="A96" s="39"/>
      <c r="B96" s="40"/>
      <c r="C96" s="219" t="s">
        <v>172</v>
      </c>
      <c r="D96" s="219" t="s">
        <v>139</v>
      </c>
      <c r="E96" s="220" t="s">
        <v>857</v>
      </c>
      <c r="F96" s="221" t="s">
        <v>858</v>
      </c>
      <c r="G96" s="222" t="s">
        <v>839</v>
      </c>
      <c r="H96" s="223">
        <v>1</v>
      </c>
      <c r="I96" s="224"/>
      <c r="J96" s="225">
        <f>ROUND(I96*H96,2)</f>
        <v>0</v>
      </c>
      <c r="K96" s="221" t="s">
        <v>143</v>
      </c>
      <c r="L96" s="45"/>
      <c r="M96" s="226" t="s">
        <v>19</v>
      </c>
      <c r="N96" s="227" t="s">
        <v>44</v>
      </c>
      <c r="O96" s="85"/>
      <c r="P96" s="228">
        <f>O96*H96</f>
        <v>0</v>
      </c>
      <c r="Q96" s="228">
        <v>0</v>
      </c>
      <c r="R96" s="228">
        <f>Q96*H96</f>
        <v>0</v>
      </c>
      <c r="S96" s="228">
        <v>0</v>
      </c>
      <c r="T96" s="229">
        <f>S96*H96</f>
        <v>0</v>
      </c>
      <c r="U96" s="39"/>
      <c r="V96" s="39"/>
      <c r="W96" s="39"/>
      <c r="X96" s="39"/>
      <c r="Y96" s="39"/>
      <c r="Z96" s="39"/>
      <c r="AA96" s="39"/>
      <c r="AB96" s="39"/>
      <c r="AC96" s="39"/>
      <c r="AD96" s="39"/>
      <c r="AE96" s="39"/>
      <c r="AR96" s="230" t="s">
        <v>144</v>
      </c>
      <c r="AT96" s="230" t="s">
        <v>139</v>
      </c>
      <c r="AU96" s="230" t="s">
        <v>83</v>
      </c>
      <c r="AY96" s="18" t="s">
        <v>137</v>
      </c>
      <c r="BE96" s="231">
        <f>IF(N96="základní",J96,0)</f>
        <v>0</v>
      </c>
      <c r="BF96" s="231">
        <f>IF(N96="snížená",J96,0)</f>
        <v>0</v>
      </c>
      <c r="BG96" s="231">
        <f>IF(N96="zákl. přenesená",J96,0)</f>
        <v>0</v>
      </c>
      <c r="BH96" s="231">
        <f>IF(N96="sníž. přenesená",J96,0)</f>
        <v>0</v>
      </c>
      <c r="BI96" s="231">
        <f>IF(N96="nulová",J96,0)</f>
        <v>0</v>
      </c>
      <c r="BJ96" s="18" t="s">
        <v>81</v>
      </c>
      <c r="BK96" s="231">
        <f>ROUND(I96*H96,2)</f>
        <v>0</v>
      </c>
      <c r="BL96" s="18" t="s">
        <v>144</v>
      </c>
      <c r="BM96" s="230" t="s">
        <v>859</v>
      </c>
    </row>
    <row r="97" s="2" customFormat="1" ht="16.5" customHeight="1">
      <c r="A97" s="39"/>
      <c r="B97" s="40"/>
      <c r="C97" s="219" t="s">
        <v>176</v>
      </c>
      <c r="D97" s="219" t="s">
        <v>139</v>
      </c>
      <c r="E97" s="220" t="s">
        <v>860</v>
      </c>
      <c r="F97" s="221" t="s">
        <v>861</v>
      </c>
      <c r="G97" s="222" t="s">
        <v>839</v>
      </c>
      <c r="H97" s="223">
        <v>1</v>
      </c>
      <c r="I97" s="224"/>
      <c r="J97" s="225">
        <f>ROUND(I97*H97,2)</f>
        <v>0</v>
      </c>
      <c r="K97" s="221" t="s">
        <v>143</v>
      </c>
      <c r="L97" s="45"/>
      <c r="M97" s="226" t="s">
        <v>19</v>
      </c>
      <c r="N97" s="227" t="s">
        <v>44</v>
      </c>
      <c r="O97" s="85"/>
      <c r="P97" s="228">
        <f>O97*H97</f>
        <v>0</v>
      </c>
      <c r="Q97" s="228">
        <v>0</v>
      </c>
      <c r="R97" s="228">
        <f>Q97*H97</f>
        <v>0</v>
      </c>
      <c r="S97" s="228">
        <v>0</v>
      </c>
      <c r="T97" s="229">
        <f>S97*H97</f>
        <v>0</v>
      </c>
      <c r="U97" s="39"/>
      <c r="V97" s="39"/>
      <c r="W97" s="39"/>
      <c r="X97" s="39"/>
      <c r="Y97" s="39"/>
      <c r="Z97" s="39"/>
      <c r="AA97" s="39"/>
      <c r="AB97" s="39"/>
      <c r="AC97" s="39"/>
      <c r="AD97" s="39"/>
      <c r="AE97" s="39"/>
      <c r="AR97" s="230" t="s">
        <v>144</v>
      </c>
      <c r="AT97" s="230" t="s">
        <v>139</v>
      </c>
      <c r="AU97" s="230" t="s">
        <v>83</v>
      </c>
      <c r="AY97" s="18" t="s">
        <v>137</v>
      </c>
      <c r="BE97" s="231">
        <f>IF(N97="základní",J97,0)</f>
        <v>0</v>
      </c>
      <c r="BF97" s="231">
        <f>IF(N97="snížená",J97,0)</f>
        <v>0</v>
      </c>
      <c r="BG97" s="231">
        <f>IF(N97="zákl. přenesená",J97,0)</f>
        <v>0</v>
      </c>
      <c r="BH97" s="231">
        <f>IF(N97="sníž. přenesená",J97,0)</f>
        <v>0</v>
      </c>
      <c r="BI97" s="231">
        <f>IF(N97="nulová",J97,0)</f>
        <v>0</v>
      </c>
      <c r="BJ97" s="18" t="s">
        <v>81</v>
      </c>
      <c r="BK97" s="231">
        <f>ROUND(I97*H97,2)</f>
        <v>0</v>
      </c>
      <c r="BL97" s="18" t="s">
        <v>144</v>
      </c>
      <c r="BM97" s="230" t="s">
        <v>862</v>
      </c>
    </row>
    <row r="98" s="12" customFormat="1" ht="22.8" customHeight="1">
      <c r="A98" s="12"/>
      <c r="B98" s="203"/>
      <c r="C98" s="204"/>
      <c r="D98" s="205" t="s">
        <v>72</v>
      </c>
      <c r="E98" s="217" t="s">
        <v>863</v>
      </c>
      <c r="F98" s="217" t="s">
        <v>864</v>
      </c>
      <c r="G98" s="204"/>
      <c r="H98" s="204"/>
      <c r="I98" s="207"/>
      <c r="J98" s="218">
        <f>BK98</f>
        <v>0</v>
      </c>
      <c r="K98" s="204"/>
      <c r="L98" s="209"/>
      <c r="M98" s="210"/>
      <c r="N98" s="211"/>
      <c r="O98" s="211"/>
      <c r="P98" s="212">
        <f>P99</f>
        <v>0</v>
      </c>
      <c r="Q98" s="211"/>
      <c r="R98" s="212">
        <f>R99</f>
        <v>0</v>
      </c>
      <c r="S98" s="211"/>
      <c r="T98" s="213">
        <f>T99</f>
        <v>0</v>
      </c>
      <c r="U98" s="12"/>
      <c r="V98" s="12"/>
      <c r="W98" s="12"/>
      <c r="X98" s="12"/>
      <c r="Y98" s="12"/>
      <c r="Z98" s="12"/>
      <c r="AA98" s="12"/>
      <c r="AB98" s="12"/>
      <c r="AC98" s="12"/>
      <c r="AD98" s="12"/>
      <c r="AE98" s="12"/>
      <c r="AR98" s="214" t="s">
        <v>167</v>
      </c>
      <c r="AT98" s="215" t="s">
        <v>72</v>
      </c>
      <c r="AU98" s="215" t="s">
        <v>81</v>
      </c>
      <c r="AY98" s="214" t="s">
        <v>137</v>
      </c>
      <c r="BK98" s="216">
        <f>BK99</f>
        <v>0</v>
      </c>
    </row>
    <row r="99" s="2" customFormat="1" ht="16.5" customHeight="1">
      <c r="A99" s="39"/>
      <c r="B99" s="40"/>
      <c r="C99" s="219" t="s">
        <v>181</v>
      </c>
      <c r="D99" s="219" t="s">
        <v>139</v>
      </c>
      <c r="E99" s="220" t="s">
        <v>865</v>
      </c>
      <c r="F99" s="221" t="s">
        <v>866</v>
      </c>
      <c r="G99" s="222" t="s">
        <v>853</v>
      </c>
      <c r="H99" s="281"/>
      <c r="I99" s="224"/>
      <c r="J99" s="225">
        <f>ROUND(I99*H99,2)</f>
        <v>0</v>
      </c>
      <c r="K99" s="221" t="s">
        <v>143</v>
      </c>
      <c r="L99" s="45"/>
      <c r="M99" s="226" t="s">
        <v>19</v>
      </c>
      <c r="N99" s="227" t="s">
        <v>44</v>
      </c>
      <c r="O99" s="85"/>
      <c r="P99" s="228">
        <f>O99*H99</f>
        <v>0</v>
      </c>
      <c r="Q99" s="228">
        <v>0</v>
      </c>
      <c r="R99" s="228">
        <f>Q99*H99</f>
        <v>0</v>
      </c>
      <c r="S99" s="228">
        <v>0</v>
      </c>
      <c r="T99" s="229">
        <f>S99*H99</f>
        <v>0</v>
      </c>
      <c r="U99" s="39"/>
      <c r="V99" s="39"/>
      <c r="W99" s="39"/>
      <c r="X99" s="39"/>
      <c r="Y99" s="39"/>
      <c r="Z99" s="39"/>
      <c r="AA99" s="39"/>
      <c r="AB99" s="39"/>
      <c r="AC99" s="39"/>
      <c r="AD99" s="39"/>
      <c r="AE99" s="39"/>
      <c r="AR99" s="230" t="s">
        <v>144</v>
      </c>
      <c r="AT99" s="230" t="s">
        <v>139</v>
      </c>
      <c r="AU99" s="230" t="s">
        <v>83</v>
      </c>
      <c r="AY99" s="18" t="s">
        <v>137</v>
      </c>
      <c r="BE99" s="231">
        <f>IF(N99="základní",J99,0)</f>
        <v>0</v>
      </c>
      <c r="BF99" s="231">
        <f>IF(N99="snížená",J99,0)</f>
        <v>0</v>
      </c>
      <c r="BG99" s="231">
        <f>IF(N99="zákl. přenesená",J99,0)</f>
        <v>0</v>
      </c>
      <c r="BH99" s="231">
        <f>IF(N99="sníž. přenesená",J99,0)</f>
        <v>0</v>
      </c>
      <c r="BI99" s="231">
        <f>IF(N99="nulová",J99,0)</f>
        <v>0</v>
      </c>
      <c r="BJ99" s="18" t="s">
        <v>81</v>
      </c>
      <c r="BK99" s="231">
        <f>ROUND(I99*H99,2)</f>
        <v>0</v>
      </c>
      <c r="BL99" s="18" t="s">
        <v>144</v>
      </c>
      <c r="BM99" s="230" t="s">
        <v>867</v>
      </c>
    </row>
    <row r="100" s="12" customFormat="1" ht="22.8" customHeight="1">
      <c r="A100" s="12"/>
      <c r="B100" s="203"/>
      <c r="C100" s="204"/>
      <c r="D100" s="205" t="s">
        <v>72</v>
      </c>
      <c r="E100" s="217" t="s">
        <v>868</v>
      </c>
      <c r="F100" s="217" t="s">
        <v>869</v>
      </c>
      <c r="G100" s="204"/>
      <c r="H100" s="204"/>
      <c r="I100" s="207"/>
      <c r="J100" s="218">
        <f>BK100</f>
        <v>0</v>
      </c>
      <c r="K100" s="204"/>
      <c r="L100" s="209"/>
      <c r="M100" s="210"/>
      <c r="N100" s="211"/>
      <c r="O100" s="211"/>
      <c r="P100" s="212">
        <f>P101</f>
        <v>0</v>
      </c>
      <c r="Q100" s="211"/>
      <c r="R100" s="212">
        <f>R101</f>
        <v>0</v>
      </c>
      <c r="S100" s="211"/>
      <c r="T100" s="213">
        <f>T101</f>
        <v>0</v>
      </c>
      <c r="U100" s="12"/>
      <c r="V100" s="12"/>
      <c r="W100" s="12"/>
      <c r="X100" s="12"/>
      <c r="Y100" s="12"/>
      <c r="Z100" s="12"/>
      <c r="AA100" s="12"/>
      <c r="AB100" s="12"/>
      <c r="AC100" s="12"/>
      <c r="AD100" s="12"/>
      <c r="AE100" s="12"/>
      <c r="AR100" s="214" t="s">
        <v>167</v>
      </c>
      <c r="AT100" s="215" t="s">
        <v>72</v>
      </c>
      <c r="AU100" s="215" t="s">
        <v>81</v>
      </c>
      <c r="AY100" s="214" t="s">
        <v>137</v>
      </c>
      <c r="BK100" s="216">
        <f>BK101</f>
        <v>0</v>
      </c>
    </row>
    <row r="101" s="2" customFormat="1" ht="16.5" customHeight="1">
      <c r="A101" s="39"/>
      <c r="B101" s="40"/>
      <c r="C101" s="219" t="s">
        <v>186</v>
      </c>
      <c r="D101" s="219" t="s">
        <v>139</v>
      </c>
      <c r="E101" s="220" t="s">
        <v>870</v>
      </c>
      <c r="F101" s="221" t="s">
        <v>871</v>
      </c>
      <c r="G101" s="222" t="s">
        <v>853</v>
      </c>
      <c r="H101" s="281"/>
      <c r="I101" s="224"/>
      <c r="J101" s="225">
        <f>ROUND(I101*H101,2)</f>
        <v>0</v>
      </c>
      <c r="K101" s="221" t="s">
        <v>143</v>
      </c>
      <c r="L101" s="45"/>
      <c r="M101" s="226" t="s">
        <v>19</v>
      </c>
      <c r="N101" s="227" t="s">
        <v>44</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144</v>
      </c>
      <c r="AT101" s="230" t="s">
        <v>139</v>
      </c>
      <c r="AU101" s="230" t="s">
        <v>83</v>
      </c>
      <c r="AY101" s="18" t="s">
        <v>137</v>
      </c>
      <c r="BE101" s="231">
        <f>IF(N101="základní",J101,0)</f>
        <v>0</v>
      </c>
      <c r="BF101" s="231">
        <f>IF(N101="snížená",J101,0)</f>
        <v>0</v>
      </c>
      <c r="BG101" s="231">
        <f>IF(N101="zákl. přenesená",J101,0)</f>
        <v>0</v>
      </c>
      <c r="BH101" s="231">
        <f>IF(N101="sníž. přenesená",J101,0)</f>
        <v>0</v>
      </c>
      <c r="BI101" s="231">
        <f>IF(N101="nulová",J101,0)</f>
        <v>0</v>
      </c>
      <c r="BJ101" s="18" t="s">
        <v>81</v>
      </c>
      <c r="BK101" s="231">
        <f>ROUND(I101*H101,2)</f>
        <v>0</v>
      </c>
      <c r="BL101" s="18" t="s">
        <v>144</v>
      </c>
      <c r="BM101" s="230" t="s">
        <v>872</v>
      </c>
    </row>
    <row r="102" s="12" customFormat="1" ht="22.8" customHeight="1">
      <c r="A102" s="12"/>
      <c r="B102" s="203"/>
      <c r="C102" s="204"/>
      <c r="D102" s="205" t="s">
        <v>72</v>
      </c>
      <c r="E102" s="217" t="s">
        <v>873</v>
      </c>
      <c r="F102" s="217" t="s">
        <v>874</v>
      </c>
      <c r="G102" s="204"/>
      <c r="H102" s="204"/>
      <c r="I102" s="207"/>
      <c r="J102" s="218">
        <f>BK102</f>
        <v>0</v>
      </c>
      <c r="K102" s="204"/>
      <c r="L102" s="209"/>
      <c r="M102" s="210"/>
      <c r="N102" s="211"/>
      <c r="O102" s="211"/>
      <c r="P102" s="212">
        <f>P103</f>
        <v>0</v>
      </c>
      <c r="Q102" s="211"/>
      <c r="R102" s="212">
        <f>R103</f>
        <v>0</v>
      </c>
      <c r="S102" s="211"/>
      <c r="T102" s="213">
        <f>T103</f>
        <v>0</v>
      </c>
      <c r="U102" s="12"/>
      <c r="V102" s="12"/>
      <c r="W102" s="12"/>
      <c r="X102" s="12"/>
      <c r="Y102" s="12"/>
      <c r="Z102" s="12"/>
      <c r="AA102" s="12"/>
      <c r="AB102" s="12"/>
      <c r="AC102" s="12"/>
      <c r="AD102" s="12"/>
      <c r="AE102" s="12"/>
      <c r="AR102" s="214" t="s">
        <v>167</v>
      </c>
      <c r="AT102" s="215" t="s">
        <v>72</v>
      </c>
      <c r="AU102" s="215" t="s">
        <v>81</v>
      </c>
      <c r="AY102" s="214" t="s">
        <v>137</v>
      </c>
      <c r="BK102" s="216">
        <f>BK103</f>
        <v>0</v>
      </c>
    </row>
    <row r="103" s="2" customFormat="1" ht="16.5" customHeight="1">
      <c r="A103" s="39"/>
      <c r="B103" s="40"/>
      <c r="C103" s="219" t="s">
        <v>191</v>
      </c>
      <c r="D103" s="219" t="s">
        <v>139</v>
      </c>
      <c r="E103" s="220" t="s">
        <v>875</v>
      </c>
      <c r="F103" s="221" t="s">
        <v>876</v>
      </c>
      <c r="G103" s="222" t="s">
        <v>839</v>
      </c>
      <c r="H103" s="223">
        <v>1</v>
      </c>
      <c r="I103" s="224"/>
      <c r="J103" s="225">
        <f>ROUND(I103*H103,2)</f>
        <v>0</v>
      </c>
      <c r="K103" s="221" t="s">
        <v>19</v>
      </c>
      <c r="L103" s="45"/>
      <c r="M103" s="282" t="s">
        <v>19</v>
      </c>
      <c r="N103" s="283" t="s">
        <v>44</v>
      </c>
      <c r="O103" s="284"/>
      <c r="P103" s="285">
        <f>O103*H103</f>
        <v>0</v>
      </c>
      <c r="Q103" s="285">
        <v>0</v>
      </c>
      <c r="R103" s="285">
        <f>Q103*H103</f>
        <v>0</v>
      </c>
      <c r="S103" s="285">
        <v>0</v>
      </c>
      <c r="T103" s="286">
        <f>S103*H103</f>
        <v>0</v>
      </c>
      <c r="U103" s="39"/>
      <c r="V103" s="39"/>
      <c r="W103" s="39"/>
      <c r="X103" s="39"/>
      <c r="Y103" s="39"/>
      <c r="Z103" s="39"/>
      <c r="AA103" s="39"/>
      <c r="AB103" s="39"/>
      <c r="AC103" s="39"/>
      <c r="AD103" s="39"/>
      <c r="AE103" s="39"/>
      <c r="AR103" s="230" t="s">
        <v>144</v>
      </c>
      <c r="AT103" s="230" t="s">
        <v>139</v>
      </c>
      <c r="AU103" s="230" t="s">
        <v>83</v>
      </c>
      <c r="AY103" s="18" t="s">
        <v>137</v>
      </c>
      <c r="BE103" s="231">
        <f>IF(N103="základní",J103,0)</f>
        <v>0</v>
      </c>
      <c r="BF103" s="231">
        <f>IF(N103="snížená",J103,0)</f>
        <v>0</v>
      </c>
      <c r="BG103" s="231">
        <f>IF(N103="zákl. přenesená",J103,0)</f>
        <v>0</v>
      </c>
      <c r="BH103" s="231">
        <f>IF(N103="sníž. přenesená",J103,0)</f>
        <v>0</v>
      </c>
      <c r="BI103" s="231">
        <f>IF(N103="nulová",J103,0)</f>
        <v>0</v>
      </c>
      <c r="BJ103" s="18" t="s">
        <v>81</v>
      </c>
      <c r="BK103" s="231">
        <f>ROUND(I103*H103,2)</f>
        <v>0</v>
      </c>
      <c r="BL103" s="18" t="s">
        <v>144</v>
      </c>
      <c r="BM103" s="230" t="s">
        <v>877</v>
      </c>
    </row>
    <row r="104" s="2" customFormat="1" ht="6.96" customHeight="1">
      <c r="A104" s="39"/>
      <c r="B104" s="60"/>
      <c r="C104" s="61"/>
      <c r="D104" s="61"/>
      <c r="E104" s="61"/>
      <c r="F104" s="61"/>
      <c r="G104" s="61"/>
      <c r="H104" s="61"/>
      <c r="I104" s="167"/>
      <c r="J104" s="61"/>
      <c r="K104" s="61"/>
      <c r="L104" s="45"/>
      <c r="M104" s="39"/>
      <c r="O104" s="39"/>
      <c r="P104" s="39"/>
      <c r="Q104" s="39"/>
      <c r="R104" s="39"/>
      <c r="S104" s="39"/>
      <c r="T104" s="39"/>
      <c r="U104" s="39"/>
      <c r="V104" s="39"/>
      <c r="W104" s="39"/>
      <c r="X104" s="39"/>
      <c r="Y104" s="39"/>
      <c r="Z104" s="39"/>
      <c r="AA104" s="39"/>
      <c r="AB104" s="39"/>
      <c r="AC104" s="39"/>
      <c r="AD104" s="39"/>
      <c r="AE104" s="39"/>
    </row>
  </sheetData>
  <sheetProtection sheet="1" autoFilter="0" formatColumns="0" formatRows="0" objects="1" scenarios="1" spinCount="100000" saltValue="qHKLTOpAQVjJKxwzw6/CEvhCC+Wm4yDtnedIwfwRyXIVtkbcwhhu1P8ORnyCiw0e6SQVSg3pLiX1xbmdBqCANg==" hashValue="/mblkbAkiOJlyJK+leli1k4VqivER8hMy2cR4ZKlw9izZpSstQjmgBP2Tzt0EJZZ8tBqo4cUKC1MkT+RSmZTzQ==" algorithmName="SHA-512" password="CC35"/>
  <autoFilter ref="C85:K103"/>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9"/>
      <c r="L2" s="1"/>
      <c r="M2" s="1"/>
      <c r="N2" s="1"/>
      <c r="O2" s="1"/>
      <c r="P2" s="1"/>
      <c r="Q2" s="1"/>
      <c r="R2" s="1"/>
      <c r="S2" s="1"/>
      <c r="T2" s="1"/>
      <c r="U2" s="1"/>
      <c r="V2" s="1"/>
      <c r="AT2" s="18" t="s">
        <v>95</v>
      </c>
    </row>
    <row r="3" s="1" customFormat="1" ht="6.96" customHeight="1">
      <c r="B3" s="130"/>
      <c r="C3" s="131"/>
      <c r="D3" s="131"/>
      <c r="E3" s="131"/>
      <c r="F3" s="131"/>
      <c r="G3" s="131"/>
      <c r="H3" s="131"/>
      <c r="I3" s="132"/>
      <c r="J3" s="131"/>
      <c r="K3" s="131"/>
      <c r="L3" s="21"/>
      <c r="AT3" s="18" t="s">
        <v>83</v>
      </c>
    </row>
    <row r="4" s="1" customFormat="1" ht="24.96" customHeight="1">
      <c r="B4" s="21"/>
      <c r="D4" s="133" t="s">
        <v>105</v>
      </c>
      <c r="I4" s="129"/>
      <c r="L4" s="21"/>
      <c r="M4" s="134" t="s">
        <v>10</v>
      </c>
      <c r="AT4" s="18" t="s">
        <v>4</v>
      </c>
    </row>
    <row r="5" s="1" customFormat="1" ht="6.96" customHeight="1">
      <c r="B5" s="21"/>
      <c r="I5" s="129"/>
      <c r="L5" s="21"/>
    </row>
    <row r="6" s="1" customFormat="1" ht="12" customHeight="1">
      <c r="B6" s="21"/>
      <c r="D6" s="135" t="s">
        <v>16</v>
      </c>
      <c r="I6" s="129"/>
      <c r="L6" s="21"/>
    </row>
    <row r="7" s="1" customFormat="1" ht="16.5" customHeight="1">
      <c r="B7" s="21"/>
      <c r="E7" s="136" t="str">
        <f>'Rekapitulace stavby'!K6</f>
        <v>PID Hviezdoslavova Praha 11, zastávka Mikulova a Hněvkovského</v>
      </c>
      <c r="F7" s="135"/>
      <c r="G7" s="135"/>
      <c r="H7" s="135"/>
      <c r="I7" s="129"/>
      <c r="L7" s="21"/>
    </row>
    <row r="8"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2" customFormat="1" ht="16.5" customHeight="1">
      <c r="A9" s="39"/>
      <c r="B9" s="45"/>
      <c r="C9" s="39"/>
      <c r="D9" s="39"/>
      <c r="E9" s="139" t="s">
        <v>878</v>
      </c>
      <c r="F9" s="39"/>
      <c r="G9" s="39"/>
      <c r="H9" s="39"/>
      <c r="I9" s="137"/>
      <c r="J9" s="39"/>
      <c r="K9" s="39"/>
      <c r="L9" s="138"/>
      <c r="S9" s="39"/>
      <c r="T9" s="39"/>
      <c r="U9" s="39"/>
      <c r="V9" s="39"/>
      <c r="W9" s="39"/>
      <c r="X9" s="39"/>
      <c r="Y9" s="39"/>
      <c r="Z9" s="39"/>
      <c r="AA9" s="39"/>
      <c r="AB9" s="39"/>
      <c r="AC9" s="39"/>
      <c r="AD9" s="39"/>
      <c r="AE9" s="39"/>
    </row>
    <row r="10" s="2" customFormat="1">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2" customFormat="1" ht="12" customHeight="1">
      <c r="A12" s="39"/>
      <c r="B12" s="45"/>
      <c r="C12" s="39"/>
      <c r="D12" s="135" t="s">
        <v>21</v>
      </c>
      <c r="E12" s="39"/>
      <c r="F12" s="140" t="s">
        <v>22</v>
      </c>
      <c r="G12" s="39"/>
      <c r="H12" s="39"/>
      <c r="I12" s="141" t="s">
        <v>23</v>
      </c>
      <c r="J12" s="142" t="str">
        <f>'Rekapitulace stavby'!AN8</f>
        <v>21. 8. 2019</v>
      </c>
      <c r="K12" s="39"/>
      <c r="L12" s="13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2" customFormat="1" ht="18" customHeight="1">
      <c r="A15" s="39"/>
      <c r="B15" s="45"/>
      <c r="C15" s="39"/>
      <c r="D15" s="39"/>
      <c r="E15" s="140" t="str">
        <f>IF('Rekapitulace stavby'!E11="","",'Rekapitulace stavby'!E11)</f>
        <v xml:space="preserve"> </v>
      </c>
      <c r="F15" s="39"/>
      <c r="G15" s="39"/>
      <c r="H15" s="39"/>
      <c r="I15" s="141" t="s">
        <v>28</v>
      </c>
      <c r="J15" s="140" t="str">
        <f>IF('Rekapitulace stavby'!AN11="","",'Rekapitulace stavby'!AN11)</f>
        <v/>
      </c>
      <c r="K15" s="39"/>
      <c r="L15" s="13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2" customFormat="1" ht="12" customHeight="1">
      <c r="A20" s="39"/>
      <c r="B20" s="45"/>
      <c r="C20" s="39"/>
      <c r="D20" s="135" t="s">
        <v>31</v>
      </c>
      <c r="E20" s="39"/>
      <c r="F20" s="39"/>
      <c r="G20" s="39"/>
      <c r="H20" s="39"/>
      <c r="I20" s="141" t="s">
        <v>26</v>
      </c>
      <c r="J20" s="140" t="s">
        <v>32</v>
      </c>
      <c r="K20" s="39"/>
      <c r="L20" s="138"/>
      <c r="S20" s="39"/>
      <c r="T20" s="39"/>
      <c r="U20" s="39"/>
      <c r="V20" s="39"/>
      <c r="W20" s="39"/>
      <c r="X20" s="39"/>
      <c r="Y20" s="39"/>
      <c r="Z20" s="39"/>
      <c r="AA20" s="39"/>
      <c r="AB20" s="39"/>
      <c r="AC20" s="39"/>
      <c r="AD20" s="39"/>
      <c r="AE20" s="39"/>
    </row>
    <row r="21" s="2" customFormat="1" ht="18" customHeight="1">
      <c r="A21" s="39"/>
      <c r="B21" s="45"/>
      <c r="C21" s="39"/>
      <c r="D21" s="39"/>
      <c r="E21" s="140" t="s">
        <v>33</v>
      </c>
      <c r="F21" s="39"/>
      <c r="G21" s="39"/>
      <c r="H21" s="39"/>
      <c r="I21" s="141" t="s">
        <v>28</v>
      </c>
      <c r="J21" s="140" t="s">
        <v>34</v>
      </c>
      <c r="K21" s="39"/>
      <c r="L21" s="13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2" customFormat="1" ht="12" customHeight="1">
      <c r="A23" s="39"/>
      <c r="B23" s="45"/>
      <c r="C23" s="39"/>
      <c r="D23" s="135" t="s">
        <v>36</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2" customFormat="1" ht="6.96"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2" customFormat="1" ht="6.96"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2" customFormat="1" ht="25.44" customHeight="1">
      <c r="A30" s="39"/>
      <c r="B30" s="45"/>
      <c r="C30" s="39"/>
      <c r="D30" s="150" t="s">
        <v>39</v>
      </c>
      <c r="E30" s="39"/>
      <c r="F30" s="39"/>
      <c r="G30" s="39"/>
      <c r="H30" s="39"/>
      <c r="I30" s="137"/>
      <c r="J30" s="151">
        <f>ROUND(J91, 2)</f>
        <v>0</v>
      </c>
      <c r="K30" s="39"/>
      <c r="L30" s="138"/>
      <c r="S30" s="39"/>
      <c r="T30" s="39"/>
      <c r="U30" s="39"/>
      <c r="V30" s="39"/>
      <c r="W30" s="39"/>
      <c r="X30" s="39"/>
      <c r="Y30" s="39"/>
      <c r="Z30" s="39"/>
      <c r="AA30" s="39"/>
      <c r="AB30" s="39"/>
      <c r="AC30" s="39"/>
      <c r="AD30" s="39"/>
      <c r="AE30" s="39"/>
    </row>
    <row r="31" s="2" customFormat="1" ht="6.96"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2" customFormat="1" ht="14.4" customHeight="1">
      <c r="A33" s="39"/>
      <c r="B33" s="45"/>
      <c r="C33" s="39"/>
      <c r="D33" s="154" t="s">
        <v>43</v>
      </c>
      <c r="E33" s="135" t="s">
        <v>44</v>
      </c>
      <c r="F33" s="155">
        <f>ROUND((SUM(BE91:BE517)),  2)</f>
        <v>0</v>
      </c>
      <c r="G33" s="39"/>
      <c r="H33" s="39"/>
      <c r="I33" s="156">
        <v>0.20999999999999999</v>
      </c>
      <c r="J33" s="155">
        <f>ROUND(((SUM(BE91:BE517))*I33),  2)</f>
        <v>0</v>
      </c>
      <c r="K33" s="39"/>
      <c r="L33" s="138"/>
      <c r="S33" s="39"/>
      <c r="T33" s="39"/>
      <c r="U33" s="39"/>
      <c r="V33" s="39"/>
      <c r="W33" s="39"/>
      <c r="X33" s="39"/>
      <c r="Y33" s="39"/>
      <c r="Z33" s="39"/>
      <c r="AA33" s="39"/>
      <c r="AB33" s="39"/>
      <c r="AC33" s="39"/>
      <c r="AD33" s="39"/>
      <c r="AE33" s="39"/>
    </row>
    <row r="34" s="2" customFormat="1" ht="14.4" customHeight="1">
      <c r="A34" s="39"/>
      <c r="B34" s="45"/>
      <c r="C34" s="39"/>
      <c r="D34" s="39"/>
      <c r="E34" s="135" t="s">
        <v>45</v>
      </c>
      <c r="F34" s="155">
        <f>ROUND((SUM(BF91:BF517)),  2)</f>
        <v>0</v>
      </c>
      <c r="G34" s="39"/>
      <c r="H34" s="39"/>
      <c r="I34" s="156">
        <v>0.14999999999999999</v>
      </c>
      <c r="J34" s="155">
        <f>ROUND(((SUM(BF91:BF517))*I34),  2)</f>
        <v>0</v>
      </c>
      <c r="K34" s="39"/>
      <c r="L34" s="138"/>
      <c r="S34" s="39"/>
      <c r="T34" s="39"/>
      <c r="U34" s="39"/>
      <c r="V34" s="39"/>
      <c r="W34" s="39"/>
      <c r="X34" s="39"/>
      <c r="Y34" s="39"/>
      <c r="Z34" s="39"/>
      <c r="AA34" s="39"/>
      <c r="AB34" s="39"/>
      <c r="AC34" s="39"/>
      <c r="AD34" s="39"/>
      <c r="AE34" s="39"/>
    </row>
    <row r="35" hidden="1" s="2" customFormat="1" ht="14.4" customHeight="1">
      <c r="A35" s="39"/>
      <c r="B35" s="45"/>
      <c r="C35" s="39"/>
      <c r="D35" s="39"/>
      <c r="E35" s="135" t="s">
        <v>46</v>
      </c>
      <c r="F35" s="155">
        <f>ROUND((SUM(BG91:BG517)),  2)</f>
        <v>0</v>
      </c>
      <c r="G35" s="39"/>
      <c r="H35" s="39"/>
      <c r="I35" s="156">
        <v>0.20999999999999999</v>
      </c>
      <c r="J35" s="155">
        <f>0</f>
        <v>0</v>
      </c>
      <c r="K35" s="39"/>
      <c r="L35" s="138"/>
      <c r="S35" s="39"/>
      <c r="T35" s="39"/>
      <c r="U35" s="39"/>
      <c r="V35" s="39"/>
      <c r="W35" s="39"/>
      <c r="X35" s="39"/>
      <c r="Y35" s="39"/>
      <c r="Z35" s="39"/>
      <c r="AA35" s="39"/>
      <c r="AB35" s="39"/>
      <c r="AC35" s="39"/>
      <c r="AD35" s="39"/>
      <c r="AE35" s="39"/>
    </row>
    <row r="36" hidden="1" s="2" customFormat="1" ht="14.4" customHeight="1">
      <c r="A36" s="39"/>
      <c r="B36" s="45"/>
      <c r="C36" s="39"/>
      <c r="D36" s="39"/>
      <c r="E36" s="135" t="s">
        <v>47</v>
      </c>
      <c r="F36" s="155">
        <f>ROUND((SUM(BH91:BH517)),  2)</f>
        <v>0</v>
      </c>
      <c r="G36" s="39"/>
      <c r="H36" s="39"/>
      <c r="I36" s="156">
        <v>0.14999999999999999</v>
      </c>
      <c r="J36" s="155">
        <f>0</f>
        <v>0</v>
      </c>
      <c r="K36" s="39"/>
      <c r="L36" s="138"/>
      <c r="S36" s="39"/>
      <c r="T36" s="39"/>
      <c r="U36" s="39"/>
      <c r="V36" s="39"/>
      <c r="W36" s="39"/>
      <c r="X36" s="39"/>
      <c r="Y36" s="39"/>
      <c r="Z36" s="39"/>
      <c r="AA36" s="39"/>
      <c r="AB36" s="39"/>
      <c r="AC36" s="39"/>
      <c r="AD36" s="39"/>
      <c r="AE36" s="39"/>
    </row>
    <row r="37" hidden="1" s="2" customFormat="1" ht="14.4" customHeight="1">
      <c r="A37" s="39"/>
      <c r="B37" s="45"/>
      <c r="C37" s="39"/>
      <c r="D37" s="39"/>
      <c r="E37" s="135" t="s">
        <v>48</v>
      </c>
      <c r="F37" s="155">
        <f>ROUND((SUM(BI91:BI517)),  2)</f>
        <v>0</v>
      </c>
      <c r="G37" s="39"/>
      <c r="H37" s="39"/>
      <c r="I37" s="156">
        <v>0</v>
      </c>
      <c r="J37" s="155">
        <f>0</f>
        <v>0</v>
      </c>
      <c r="K37" s="39"/>
      <c r="L37" s="13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2" customFormat="1" ht="25.4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2" customFormat="1" ht="6.96"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2" customFormat="1" ht="16.5" customHeight="1">
      <c r="A48" s="39"/>
      <c r="B48" s="40"/>
      <c r="C48" s="41"/>
      <c r="D48" s="41"/>
      <c r="E48" s="171" t="str">
        <f>E7</f>
        <v>PID Hviezdoslavova Praha 11, zastávka Mikulova a Hněvkovského</v>
      </c>
      <c r="F48" s="33"/>
      <c r="G48" s="33"/>
      <c r="H48" s="33"/>
      <c r="I48" s="137"/>
      <c r="J48" s="41"/>
      <c r="K48" s="41"/>
      <c r="L48" s="138"/>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2" customFormat="1" ht="16.5" customHeight="1">
      <c r="A50" s="39"/>
      <c r="B50" s="40"/>
      <c r="C50" s="41"/>
      <c r="D50" s="41"/>
      <c r="E50" s="70" t="str">
        <f>E9</f>
        <v>SO 200 - Zastávka Mikulova</v>
      </c>
      <c r="F50" s="41"/>
      <c r="G50" s="41"/>
      <c r="H50" s="41"/>
      <c r="I50" s="137"/>
      <c r="J50" s="41"/>
      <c r="K50" s="41"/>
      <c r="L50" s="13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Praha 11</v>
      </c>
      <c r="G52" s="41"/>
      <c r="H52" s="41"/>
      <c r="I52" s="141" t="s">
        <v>23</v>
      </c>
      <c r="J52" s="73" t="str">
        <f>IF(J12="","",J12)</f>
        <v>21. 8. 2019</v>
      </c>
      <c r="K52" s="41"/>
      <c r="L52" s="13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141" t="s">
        <v>31</v>
      </c>
      <c r="J54" s="37" t="str">
        <f>E21</f>
        <v>Pro-consult s.r.o.</v>
      </c>
      <c r="K54" s="41"/>
      <c r="L54" s="13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1" t="s">
        <v>36</v>
      </c>
      <c r="J55" s="37" t="str">
        <f>E24</f>
        <v xml:space="preserve"> </v>
      </c>
      <c r="K55" s="41"/>
      <c r="L55" s="13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2" customFormat="1" ht="29.28"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2" customFormat="1" ht="22.8" customHeight="1">
      <c r="A59" s="39"/>
      <c r="B59" s="40"/>
      <c r="C59" s="176" t="s">
        <v>71</v>
      </c>
      <c r="D59" s="41"/>
      <c r="E59" s="41"/>
      <c r="F59" s="41"/>
      <c r="G59" s="41"/>
      <c r="H59" s="41"/>
      <c r="I59" s="137"/>
      <c r="J59" s="103">
        <f>J91</f>
        <v>0</v>
      </c>
      <c r="K59" s="41"/>
      <c r="L59" s="138"/>
      <c r="S59" s="39"/>
      <c r="T59" s="39"/>
      <c r="U59" s="39"/>
      <c r="V59" s="39"/>
      <c r="W59" s="39"/>
      <c r="X59" s="39"/>
      <c r="Y59" s="39"/>
      <c r="Z59" s="39"/>
      <c r="AA59" s="39"/>
      <c r="AB59" s="39"/>
      <c r="AC59" s="39"/>
      <c r="AD59" s="39"/>
      <c r="AE59" s="39"/>
      <c r="AU59" s="18" t="s">
        <v>111</v>
      </c>
    </row>
    <row r="60" s="9" customFormat="1" ht="24.96" customHeight="1">
      <c r="A60" s="9"/>
      <c r="B60" s="177"/>
      <c r="C60" s="178"/>
      <c r="D60" s="179" t="s">
        <v>112</v>
      </c>
      <c r="E60" s="180"/>
      <c r="F60" s="180"/>
      <c r="G60" s="180"/>
      <c r="H60" s="180"/>
      <c r="I60" s="181"/>
      <c r="J60" s="182">
        <f>J92</f>
        <v>0</v>
      </c>
      <c r="K60" s="178"/>
      <c r="L60" s="183"/>
      <c r="S60" s="9"/>
      <c r="T60" s="9"/>
      <c r="U60" s="9"/>
      <c r="V60" s="9"/>
      <c r="W60" s="9"/>
      <c r="X60" s="9"/>
      <c r="Y60" s="9"/>
      <c r="Z60" s="9"/>
      <c r="AA60" s="9"/>
      <c r="AB60" s="9"/>
      <c r="AC60" s="9"/>
      <c r="AD60" s="9"/>
      <c r="AE60" s="9"/>
    </row>
    <row r="61" s="10" customFormat="1" ht="19.92" customHeight="1">
      <c r="A61" s="10"/>
      <c r="B61" s="184"/>
      <c r="C61" s="185"/>
      <c r="D61" s="186" t="s">
        <v>113</v>
      </c>
      <c r="E61" s="187"/>
      <c r="F61" s="187"/>
      <c r="G61" s="187"/>
      <c r="H61" s="187"/>
      <c r="I61" s="188"/>
      <c r="J61" s="189">
        <f>J93</f>
        <v>0</v>
      </c>
      <c r="K61" s="185"/>
      <c r="L61" s="190"/>
      <c r="S61" s="10"/>
      <c r="T61" s="10"/>
      <c r="U61" s="10"/>
      <c r="V61" s="10"/>
      <c r="W61" s="10"/>
      <c r="X61" s="10"/>
      <c r="Y61" s="10"/>
      <c r="Z61" s="10"/>
      <c r="AA61" s="10"/>
      <c r="AB61" s="10"/>
      <c r="AC61" s="10"/>
      <c r="AD61" s="10"/>
      <c r="AE61" s="10"/>
    </row>
    <row r="62" s="10" customFormat="1" ht="19.92" customHeight="1">
      <c r="A62" s="10"/>
      <c r="B62" s="184"/>
      <c r="C62" s="185"/>
      <c r="D62" s="186" t="s">
        <v>114</v>
      </c>
      <c r="E62" s="187"/>
      <c r="F62" s="187"/>
      <c r="G62" s="187"/>
      <c r="H62" s="187"/>
      <c r="I62" s="188"/>
      <c r="J62" s="189">
        <f>J242</f>
        <v>0</v>
      </c>
      <c r="K62" s="185"/>
      <c r="L62" s="190"/>
      <c r="S62" s="10"/>
      <c r="T62" s="10"/>
      <c r="U62" s="10"/>
      <c r="V62" s="10"/>
      <c r="W62" s="10"/>
      <c r="X62" s="10"/>
      <c r="Y62" s="10"/>
      <c r="Z62" s="10"/>
      <c r="AA62" s="10"/>
      <c r="AB62" s="10"/>
      <c r="AC62" s="10"/>
      <c r="AD62" s="10"/>
      <c r="AE62" s="10"/>
    </row>
    <row r="63" s="10" customFormat="1" ht="19.92" customHeight="1">
      <c r="A63" s="10"/>
      <c r="B63" s="184"/>
      <c r="C63" s="185"/>
      <c r="D63" s="186" t="s">
        <v>115</v>
      </c>
      <c r="E63" s="187"/>
      <c r="F63" s="187"/>
      <c r="G63" s="187"/>
      <c r="H63" s="187"/>
      <c r="I63" s="188"/>
      <c r="J63" s="189">
        <f>J253</f>
        <v>0</v>
      </c>
      <c r="K63" s="185"/>
      <c r="L63" s="190"/>
      <c r="S63" s="10"/>
      <c r="T63" s="10"/>
      <c r="U63" s="10"/>
      <c r="V63" s="10"/>
      <c r="W63" s="10"/>
      <c r="X63" s="10"/>
      <c r="Y63" s="10"/>
      <c r="Z63" s="10"/>
      <c r="AA63" s="10"/>
      <c r="AB63" s="10"/>
      <c r="AC63" s="10"/>
      <c r="AD63" s="10"/>
      <c r="AE63" s="10"/>
    </row>
    <row r="64" s="10" customFormat="1" ht="19.92" customHeight="1">
      <c r="A64" s="10"/>
      <c r="B64" s="184"/>
      <c r="C64" s="185"/>
      <c r="D64" s="186" t="s">
        <v>116</v>
      </c>
      <c r="E64" s="187"/>
      <c r="F64" s="187"/>
      <c r="G64" s="187"/>
      <c r="H64" s="187"/>
      <c r="I64" s="188"/>
      <c r="J64" s="189">
        <f>J318</f>
        <v>0</v>
      </c>
      <c r="K64" s="185"/>
      <c r="L64" s="190"/>
      <c r="S64" s="10"/>
      <c r="T64" s="10"/>
      <c r="U64" s="10"/>
      <c r="V64" s="10"/>
      <c r="W64" s="10"/>
      <c r="X64" s="10"/>
      <c r="Y64" s="10"/>
      <c r="Z64" s="10"/>
      <c r="AA64" s="10"/>
      <c r="AB64" s="10"/>
      <c r="AC64" s="10"/>
      <c r="AD64" s="10"/>
      <c r="AE64" s="10"/>
    </row>
    <row r="65" s="10" customFormat="1" ht="19.92" customHeight="1">
      <c r="A65" s="10"/>
      <c r="B65" s="184"/>
      <c r="C65" s="185"/>
      <c r="D65" s="186" t="s">
        <v>117</v>
      </c>
      <c r="E65" s="187"/>
      <c r="F65" s="187"/>
      <c r="G65" s="187"/>
      <c r="H65" s="187"/>
      <c r="I65" s="188"/>
      <c r="J65" s="189">
        <f>J330</f>
        <v>0</v>
      </c>
      <c r="K65" s="185"/>
      <c r="L65" s="190"/>
      <c r="S65" s="10"/>
      <c r="T65" s="10"/>
      <c r="U65" s="10"/>
      <c r="V65" s="10"/>
      <c r="W65" s="10"/>
      <c r="X65" s="10"/>
      <c r="Y65" s="10"/>
      <c r="Z65" s="10"/>
      <c r="AA65" s="10"/>
      <c r="AB65" s="10"/>
      <c r="AC65" s="10"/>
      <c r="AD65" s="10"/>
      <c r="AE65" s="10"/>
    </row>
    <row r="66" s="10" customFormat="1" ht="19.92" customHeight="1">
      <c r="A66" s="10"/>
      <c r="B66" s="184"/>
      <c r="C66" s="185"/>
      <c r="D66" s="186" t="s">
        <v>118</v>
      </c>
      <c r="E66" s="187"/>
      <c r="F66" s="187"/>
      <c r="G66" s="187"/>
      <c r="H66" s="187"/>
      <c r="I66" s="188"/>
      <c r="J66" s="189">
        <f>J456</f>
        <v>0</v>
      </c>
      <c r="K66" s="185"/>
      <c r="L66" s="190"/>
      <c r="S66" s="10"/>
      <c r="T66" s="10"/>
      <c r="U66" s="10"/>
      <c r="V66" s="10"/>
      <c r="W66" s="10"/>
      <c r="X66" s="10"/>
      <c r="Y66" s="10"/>
      <c r="Z66" s="10"/>
      <c r="AA66" s="10"/>
      <c r="AB66" s="10"/>
      <c r="AC66" s="10"/>
      <c r="AD66" s="10"/>
      <c r="AE66" s="10"/>
    </row>
    <row r="67" s="10" customFormat="1" ht="19.92" customHeight="1">
      <c r="A67" s="10"/>
      <c r="B67" s="184"/>
      <c r="C67" s="185"/>
      <c r="D67" s="186" t="s">
        <v>119</v>
      </c>
      <c r="E67" s="187"/>
      <c r="F67" s="187"/>
      <c r="G67" s="187"/>
      <c r="H67" s="187"/>
      <c r="I67" s="188"/>
      <c r="J67" s="189">
        <f>J501</f>
        <v>0</v>
      </c>
      <c r="K67" s="185"/>
      <c r="L67" s="190"/>
      <c r="S67" s="10"/>
      <c r="T67" s="10"/>
      <c r="U67" s="10"/>
      <c r="V67" s="10"/>
      <c r="W67" s="10"/>
      <c r="X67" s="10"/>
      <c r="Y67" s="10"/>
      <c r="Z67" s="10"/>
      <c r="AA67" s="10"/>
      <c r="AB67" s="10"/>
      <c r="AC67" s="10"/>
      <c r="AD67" s="10"/>
      <c r="AE67" s="10"/>
    </row>
    <row r="68" s="9" customFormat="1" ht="24.96" customHeight="1">
      <c r="A68" s="9"/>
      <c r="B68" s="177"/>
      <c r="C68" s="178"/>
      <c r="D68" s="179" t="s">
        <v>879</v>
      </c>
      <c r="E68" s="180"/>
      <c r="F68" s="180"/>
      <c r="G68" s="180"/>
      <c r="H68" s="180"/>
      <c r="I68" s="181"/>
      <c r="J68" s="182">
        <f>J504</f>
        <v>0</v>
      </c>
      <c r="K68" s="178"/>
      <c r="L68" s="183"/>
      <c r="S68" s="9"/>
      <c r="T68" s="9"/>
      <c r="U68" s="9"/>
      <c r="V68" s="9"/>
      <c r="W68" s="9"/>
      <c r="X68" s="9"/>
      <c r="Y68" s="9"/>
      <c r="Z68" s="9"/>
      <c r="AA68" s="9"/>
      <c r="AB68" s="9"/>
      <c r="AC68" s="9"/>
      <c r="AD68" s="9"/>
      <c r="AE68" s="9"/>
    </row>
    <row r="69" s="10" customFormat="1" ht="19.92" customHeight="1">
      <c r="A69" s="10"/>
      <c r="B69" s="184"/>
      <c r="C69" s="185"/>
      <c r="D69" s="186" t="s">
        <v>880</v>
      </c>
      <c r="E69" s="187"/>
      <c r="F69" s="187"/>
      <c r="G69" s="187"/>
      <c r="H69" s="187"/>
      <c r="I69" s="188"/>
      <c r="J69" s="189">
        <f>J505</f>
        <v>0</v>
      </c>
      <c r="K69" s="185"/>
      <c r="L69" s="190"/>
      <c r="S69" s="10"/>
      <c r="T69" s="10"/>
      <c r="U69" s="10"/>
      <c r="V69" s="10"/>
      <c r="W69" s="10"/>
      <c r="X69" s="10"/>
      <c r="Y69" s="10"/>
      <c r="Z69" s="10"/>
      <c r="AA69" s="10"/>
      <c r="AB69" s="10"/>
      <c r="AC69" s="10"/>
      <c r="AD69" s="10"/>
      <c r="AE69" s="10"/>
    </row>
    <row r="70" s="9" customFormat="1" ht="24.96" customHeight="1">
      <c r="A70" s="9"/>
      <c r="B70" s="177"/>
      <c r="C70" s="178"/>
      <c r="D70" s="179" t="s">
        <v>120</v>
      </c>
      <c r="E70" s="180"/>
      <c r="F70" s="180"/>
      <c r="G70" s="180"/>
      <c r="H70" s="180"/>
      <c r="I70" s="181"/>
      <c r="J70" s="182">
        <f>J511</f>
        <v>0</v>
      </c>
      <c r="K70" s="178"/>
      <c r="L70" s="183"/>
      <c r="S70" s="9"/>
      <c r="T70" s="9"/>
      <c r="U70" s="9"/>
      <c r="V70" s="9"/>
      <c r="W70" s="9"/>
      <c r="X70" s="9"/>
      <c r="Y70" s="9"/>
      <c r="Z70" s="9"/>
      <c r="AA70" s="9"/>
      <c r="AB70" s="9"/>
      <c r="AC70" s="9"/>
      <c r="AD70" s="9"/>
      <c r="AE70" s="9"/>
    </row>
    <row r="71" s="10" customFormat="1" ht="19.92" customHeight="1">
      <c r="A71" s="10"/>
      <c r="B71" s="184"/>
      <c r="C71" s="185"/>
      <c r="D71" s="186" t="s">
        <v>121</v>
      </c>
      <c r="E71" s="187"/>
      <c r="F71" s="187"/>
      <c r="G71" s="187"/>
      <c r="H71" s="187"/>
      <c r="I71" s="188"/>
      <c r="J71" s="189">
        <f>J512</f>
        <v>0</v>
      </c>
      <c r="K71" s="185"/>
      <c r="L71" s="190"/>
      <c r="S71" s="10"/>
      <c r="T71" s="10"/>
      <c r="U71" s="10"/>
      <c r="V71" s="10"/>
      <c r="W71" s="10"/>
      <c r="X71" s="10"/>
      <c r="Y71" s="10"/>
      <c r="Z71" s="10"/>
      <c r="AA71" s="10"/>
      <c r="AB71" s="10"/>
      <c r="AC71" s="10"/>
      <c r="AD71" s="10"/>
      <c r="AE71" s="10"/>
    </row>
    <row r="72" s="2" customFormat="1" ht="21.84"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2" customFormat="1" ht="6.96" customHeight="1">
      <c r="A73" s="39"/>
      <c r="B73" s="60"/>
      <c r="C73" s="61"/>
      <c r="D73" s="61"/>
      <c r="E73" s="61"/>
      <c r="F73" s="61"/>
      <c r="G73" s="61"/>
      <c r="H73" s="61"/>
      <c r="I73" s="167"/>
      <c r="J73" s="61"/>
      <c r="K73" s="61"/>
      <c r="L73" s="138"/>
      <c r="S73" s="39"/>
      <c r="T73" s="39"/>
      <c r="U73" s="39"/>
      <c r="V73" s="39"/>
      <c r="W73" s="39"/>
      <c r="X73" s="39"/>
      <c r="Y73" s="39"/>
      <c r="Z73" s="39"/>
      <c r="AA73" s="39"/>
      <c r="AB73" s="39"/>
      <c r="AC73" s="39"/>
      <c r="AD73" s="39"/>
      <c r="AE73" s="39"/>
    </row>
    <row r="77" s="2" customFormat="1" ht="6.96" customHeight="1">
      <c r="A77" s="39"/>
      <c r="B77" s="62"/>
      <c r="C77" s="63"/>
      <c r="D77" s="63"/>
      <c r="E77" s="63"/>
      <c r="F77" s="63"/>
      <c r="G77" s="63"/>
      <c r="H77" s="63"/>
      <c r="I77" s="170"/>
      <c r="J77" s="63"/>
      <c r="K77" s="63"/>
      <c r="L77" s="138"/>
      <c r="S77" s="39"/>
      <c r="T77" s="39"/>
      <c r="U77" s="39"/>
      <c r="V77" s="39"/>
      <c r="W77" s="39"/>
      <c r="X77" s="39"/>
      <c r="Y77" s="39"/>
      <c r="Z77" s="39"/>
      <c r="AA77" s="39"/>
      <c r="AB77" s="39"/>
      <c r="AC77" s="39"/>
      <c r="AD77" s="39"/>
      <c r="AE77" s="39"/>
    </row>
    <row r="78" s="2" customFormat="1" ht="24.96" customHeight="1">
      <c r="A78" s="39"/>
      <c r="B78" s="40"/>
      <c r="C78" s="24" t="s">
        <v>122</v>
      </c>
      <c r="D78" s="41"/>
      <c r="E78" s="41"/>
      <c r="F78" s="41"/>
      <c r="G78" s="41"/>
      <c r="H78" s="41"/>
      <c r="I78" s="137"/>
      <c r="J78" s="41"/>
      <c r="K78" s="41"/>
      <c r="L78" s="138"/>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2" customFormat="1" ht="12" customHeight="1">
      <c r="A80" s="39"/>
      <c r="B80" s="40"/>
      <c r="C80" s="33" t="s">
        <v>16</v>
      </c>
      <c r="D80" s="41"/>
      <c r="E80" s="41"/>
      <c r="F80" s="41"/>
      <c r="G80" s="41"/>
      <c r="H80" s="41"/>
      <c r="I80" s="137"/>
      <c r="J80" s="41"/>
      <c r="K80" s="41"/>
      <c r="L80" s="138"/>
      <c r="S80" s="39"/>
      <c r="T80" s="39"/>
      <c r="U80" s="39"/>
      <c r="V80" s="39"/>
      <c r="W80" s="39"/>
      <c r="X80" s="39"/>
      <c r="Y80" s="39"/>
      <c r="Z80" s="39"/>
      <c r="AA80" s="39"/>
      <c r="AB80" s="39"/>
      <c r="AC80" s="39"/>
      <c r="AD80" s="39"/>
      <c r="AE80" s="39"/>
    </row>
    <row r="81" s="2" customFormat="1" ht="16.5" customHeight="1">
      <c r="A81" s="39"/>
      <c r="B81" s="40"/>
      <c r="C81" s="41"/>
      <c r="D81" s="41"/>
      <c r="E81" s="171" t="str">
        <f>E7</f>
        <v>PID Hviezdoslavova Praha 11, zastávka Mikulova a Hněvkovského</v>
      </c>
      <c r="F81" s="33"/>
      <c r="G81" s="33"/>
      <c r="H81" s="33"/>
      <c r="I81" s="137"/>
      <c r="J81" s="41"/>
      <c r="K81" s="41"/>
      <c r="L81" s="138"/>
      <c r="S81" s="39"/>
      <c r="T81" s="39"/>
      <c r="U81" s="39"/>
      <c r="V81" s="39"/>
      <c r="W81" s="39"/>
      <c r="X81" s="39"/>
      <c r="Y81" s="39"/>
      <c r="Z81" s="39"/>
      <c r="AA81" s="39"/>
      <c r="AB81" s="39"/>
      <c r="AC81" s="39"/>
      <c r="AD81" s="39"/>
      <c r="AE81" s="39"/>
    </row>
    <row r="82" s="2" customFormat="1" ht="12" customHeight="1">
      <c r="A82" s="39"/>
      <c r="B82" s="40"/>
      <c r="C82" s="33" t="s">
        <v>106</v>
      </c>
      <c r="D82" s="41"/>
      <c r="E82" s="41"/>
      <c r="F82" s="41"/>
      <c r="G82" s="41"/>
      <c r="H82" s="41"/>
      <c r="I82" s="137"/>
      <c r="J82" s="41"/>
      <c r="K82" s="41"/>
      <c r="L82" s="138"/>
      <c r="S82" s="39"/>
      <c r="T82" s="39"/>
      <c r="U82" s="39"/>
      <c r="V82" s="39"/>
      <c r="W82" s="39"/>
      <c r="X82" s="39"/>
      <c r="Y82" s="39"/>
      <c r="Z82" s="39"/>
      <c r="AA82" s="39"/>
      <c r="AB82" s="39"/>
      <c r="AC82" s="39"/>
      <c r="AD82" s="39"/>
      <c r="AE82" s="39"/>
    </row>
    <row r="83" s="2" customFormat="1" ht="16.5" customHeight="1">
      <c r="A83" s="39"/>
      <c r="B83" s="40"/>
      <c r="C83" s="41"/>
      <c r="D83" s="41"/>
      <c r="E83" s="70" t="str">
        <f>E9</f>
        <v>SO 200 - Zastávka Mikulova</v>
      </c>
      <c r="F83" s="41"/>
      <c r="G83" s="41"/>
      <c r="H83" s="41"/>
      <c r="I83" s="137"/>
      <c r="J83" s="41"/>
      <c r="K83" s="41"/>
      <c r="L83" s="138"/>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2" customFormat="1" ht="12" customHeight="1">
      <c r="A85" s="39"/>
      <c r="B85" s="40"/>
      <c r="C85" s="33" t="s">
        <v>21</v>
      </c>
      <c r="D85" s="41"/>
      <c r="E85" s="41"/>
      <c r="F85" s="28" t="str">
        <f>F12</f>
        <v>Praha 11</v>
      </c>
      <c r="G85" s="41"/>
      <c r="H85" s="41"/>
      <c r="I85" s="141" t="s">
        <v>23</v>
      </c>
      <c r="J85" s="73" t="str">
        <f>IF(J12="","",J12)</f>
        <v>21. 8. 2019</v>
      </c>
      <c r="K85" s="41"/>
      <c r="L85" s="138"/>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2" customFormat="1" ht="15.15" customHeight="1">
      <c r="A87" s="39"/>
      <c r="B87" s="40"/>
      <c r="C87" s="33" t="s">
        <v>25</v>
      </c>
      <c r="D87" s="41"/>
      <c r="E87" s="41"/>
      <c r="F87" s="28" t="str">
        <f>E15</f>
        <v xml:space="preserve"> </v>
      </c>
      <c r="G87" s="41"/>
      <c r="H87" s="41"/>
      <c r="I87" s="141" t="s">
        <v>31</v>
      </c>
      <c r="J87" s="37" t="str">
        <f>E21</f>
        <v>Pro-consult s.r.o.</v>
      </c>
      <c r="K87" s="41"/>
      <c r="L87" s="138"/>
      <c r="S87" s="39"/>
      <c r="T87" s="39"/>
      <c r="U87" s="39"/>
      <c r="V87" s="39"/>
      <c r="W87" s="39"/>
      <c r="X87" s="39"/>
      <c r="Y87" s="39"/>
      <c r="Z87" s="39"/>
      <c r="AA87" s="39"/>
      <c r="AB87" s="39"/>
      <c r="AC87" s="39"/>
      <c r="AD87" s="39"/>
      <c r="AE87" s="39"/>
    </row>
    <row r="88" s="2" customFormat="1" ht="15.15" customHeight="1">
      <c r="A88" s="39"/>
      <c r="B88" s="40"/>
      <c r="C88" s="33" t="s">
        <v>29</v>
      </c>
      <c r="D88" s="41"/>
      <c r="E88" s="41"/>
      <c r="F88" s="28" t="str">
        <f>IF(E18="","",E18)</f>
        <v>Vyplň údaj</v>
      </c>
      <c r="G88" s="41"/>
      <c r="H88" s="41"/>
      <c r="I88" s="141" t="s">
        <v>36</v>
      </c>
      <c r="J88" s="37" t="str">
        <f>E24</f>
        <v xml:space="preserve"> </v>
      </c>
      <c r="K88" s="41"/>
      <c r="L88" s="138"/>
      <c r="S88" s="39"/>
      <c r="T88" s="39"/>
      <c r="U88" s="39"/>
      <c r="V88" s="39"/>
      <c r="W88" s="39"/>
      <c r="X88" s="39"/>
      <c r="Y88" s="39"/>
      <c r="Z88" s="39"/>
      <c r="AA88" s="39"/>
      <c r="AB88" s="39"/>
      <c r="AC88" s="39"/>
      <c r="AD88" s="39"/>
      <c r="AE88" s="39"/>
    </row>
    <row r="89" s="2" customFormat="1" ht="10.32"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11" customFormat="1" ht="29.28" customHeight="1">
      <c r="A90" s="191"/>
      <c r="B90" s="192"/>
      <c r="C90" s="193" t="s">
        <v>123</v>
      </c>
      <c r="D90" s="194" t="s">
        <v>58</v>
      </c>
      <c r="E90" s="194" t="s">
        <v>54</v>
      </c>
      <c r="F90" s="194" t="s">
        <v>55</v>
      </c>
      <c r="G90" s="194" t="s">
        <v>124</v>
      </c>
      <c r="H90" s="194" t="s">
        <v>125</v>
      </c>
      <c r="I90" s="195" t="s">
        <v>126</v>
      </c>
      <c r="J90" s="194" t="s">
        <v>110</v>
      </c>
      <c r="K90" s="196" t="s">
        <v>127</v>
      </c>
      <c r="L90" s="197"/>
      <c r="M90" s="93" t="s">
        <v>19</v>
      </c>
      <c r="N90" s="94" t="s">
        <v>43</v>
      </c>
      <c r="O90" s="94" t="s">
        <v>128</v>
      </c>
      <c r="P90" s="94" t="s">
        <v>129</v>
      </c>
      <c r="Q90" s="94" t="s">
        <v>130</v>
      </c>
      <c r="R90" s="94" t="s">
        <v>131</v>
      </c>
      <c r="S90" s="94" t="s">
        <v>132</v>
      </c>
      <c r="T90" s="95" t="s">
        <v>133</v>
      </c>
      <c r="U90" s="191"/>
      <c r="V90" s="191"/>
      <c r="W90" s="191"/>
      <c r="X90" s="191"/>
      <c r="Y90" s="191"/>
      <c r="Z90" s="191"/>
      <c r="AA90" s="191"/>
      <c r="AB90" s="191"/>
      <c r="AC90" s="191"/>
      <c r="AD90" s="191"/>
      <c r="AE90" s="191"/>
    </row>
    <row r="91" s="2" customFormat="1" ht="22.8" customHeight="1">
      <c r="A91" s="39"/>
      <c r="B91" s="40"/>
      <c r="C91" s="100" t="s">
        <v>134</v>
      </c>
      <c r="D91" s="41"/>
      <c r="E91" s="41"/>
      <c r="F91" s="41"/>
      <c r="G91" s="41"/>
      <c r="H91" s="41"/>
      <c r="I91" s="137"/>
      <c r="J91" s="198">
        <f>BK91</f>
        <v>0</v>
      </c>
      <c r="K91" s="41"/>
      <c r="L91" s="45"/>
      <c r="M91" s="96"/>
      <c r="N91" s="199"/>
      <c r="O91" s="97"/>
      <c r="P91" s="200">
        <f>P92+P504+P511</f>
        <v>0</v>
      </c>
      <c r="Q91" s="97"/>
      <c r="R91" s="200">
        <f>R92+R504+R511</f>
        <v>3064.8896420199999</v>
      </c>
      <c r="S91" s="97"/>
      <c r="T91" s="201">
        <f>T92+T504+T511</f>
        <v>1963.2409999999998</v>
      </c>
      <c r="U91" s="39"/>
      <c r="V91" s="39"/>
      <c r="W91" s="39"/>
      <c r="X91" s="39"/>
      <c r="Y91" s="39"/>
      <c r="Z91" s="39"/>
      <c r="AA91" s="39"/>
      <c r="AB91" s="39"/>
      <c r="AC91" s="39"/>
      <c r="AD91" s="39"/>
      <c r="AE91" s="39"/>
      <c r="AT91" s="18" t="s">
        <v>72</v>
      </c>
      <c r="AU91" s="18" t="s">
        <v>111</v>
      </c>
      <c r="BK91" s="202">
        <f>BK92+BK504+BK511</f>
        <v>0</v>
      </c>
    </row>
    <row r="92" s="12" customFormat="1" ht="25.92" customHeight="1">
      <c r="A92" s="12"/>
      <c r="B92" s="203"/>
      <c r="C92" s="204"/>
      <c r="D92" s="205" t="s">
        <v>72</v>
      </c>
      <c r="E92" s="206" t="s">
        <v>135</v>
      </c>
      <c r="F92" s="206" t="s">
        <v>136</v>
      </c>
      <c r="G92" s="204"/>
      <c r="H92" s="204"/>
      <c r="I92" s="207"/>
      <c r="J92" s="208">
        <f>BK92</f>
        <v>0</v>
      </c>
      <c r="K92" s="204"/>
      <c r="L92" s="209"/>
      <c r="M92" s="210"/>
      <c r="N92" s="211"/>
      <c r="O92" s="211"/>
      <c r="P92" s="212">
        <f>P93+P242+P253+P318+P330+P456+P501</f>
        <v>0</v>
      </c>
      <c r="Q92" s="211"/>
      <c r="R92" s="212">
        <f>R93+R242+R253+R318+R330+R456+R501</f>
        <v>3054.7829231599999</v>
      </c>
      <c r="S92" s="211"/>
      <c r="T92" s="213">
        <f>T93+T242+T253+T318+T330+T456+T501</f>
        <v>1963.2409999999998</v>
      </c>
      <c r="U92" s="12"/>
      <c r="V92" s="12"/>
      <c r="W92" s="12"/>
      <c r="X92" s="12"/>
      <c r="Y92" s="12"/>
      <c r="Z92" s="12"/>
      <c r="AA92" s="12"/>
      <c r="AB92" s="12"/>
      <c r="AC92" s="12"/>
      <c r="AD92" s="12"/>
      <c r="AE92" s="12"/>
      <c r="AR92" s="214" t="s">
        <v>81</v>
      </c>
      <c r="AT92" s="215" t="s">
        <v>72</v>
      </c>
      <c r="AU92" s="215" t="s">
        <v>73</v>
      </c>
      <c r="AY92" s="214" t="s">
        <v>137</v>
      </c>
      <c r="BK92" s="216">
        <f>BK93+BK242+BK253+BK318+BK330+BK456+BK501</f>
        <v>0</v>
      </c>
    </row>
    <row r="93" s="12" customFormat="1" ht="22.8" customHeight="1">
      <c r="A93" s="12"/>
      <c r="B93" s="203"/>
      <c r="C93" s="204"/>
      <c r="D93" s="205" t="s">
        <v>72</v>
      </c>
      <c r="E93" s="217" t="s">
        <v>81</v>
      </c>
      <c r="F93" s="217" t="s">
        <v>138</v>
      </c>
      <c r="G93" s="204"/>
      <c r="H93" s="204"/>
      <c r="I93" s="207"/>
      <c r="J93" s="218">
        <f>BK93</f>
        <v>0</v>
      </c>
      <c r="K93" s="204"/>
      <c r="L93" s="209"/>
      <c r="M93" s="210"/>
      <c r="N93" s="211"/>
      <c r="O93" s="211"/>
      <c r="P93" s="212">
        <f>SUM(P94:P241)</f>
        <v>0</v>
      </c>
      <c r="Q93" s="211"/>
      <c r="R93" s="212">
        <f>SUM(R94:R241)</f>
        <v>2673.52385</v>
      </c>
      <c r="S93" s="211"/>
      <c r="T93" s="213">
        <f>SUM(T94:T241)</f>
        <v>1961.3329999999999</v>
      </c>
      <c r="U93" s="12"/>
      <c r="V93" s="12"/>
      <c r="W93" s="12"/>
      <c r="X93" s="12"/>
      <c r="Y93" s="12"/>
      <c r="Z93" s="12"/>
      <c r="AA93" s="12"/>
      <c r="AB93" s="12"/>
      <c r="AC93" s="12"/>
      <c r="AD93" s="12"/>
      <c r="AE93" s="12"/>
      <c r="AR93" s="214" t="s">
        <v>81</v>
      </c>
      <c r="AT93" s="215" t="s">
        <v>72</v>
      </c>
      <c r="AU93" s="215" t="s">
        <v>81</v>
      </c>
      <c r="AY93" s="214" t="s">
        <v>137</v>
      </c>
      <c r="BK93" s="216">
        <f>SUM(BK94:BK241)</f>
        <v>0</v>
      </c>
    </row>
    <row r="94" s="2" customFormat="1" ht="36" customHeight="1">
      <c r="A94" s="39"/>
      <c r="B94" s="40"/>
      <c r="C94" s="219" t="s">
        <v>81</v>
      </c>
      <c r="D94" s="219" t="s">
        <v>139</v>
      </c>
      <c r="E94" s="220" t="s">
        <v>881</v>
      </c>
      <c r="F94" s="221" t="s">
        <v>882</v>
      </c>
      <c r="G94" s="222" t="s">
        <v>163</v>
      </c>
      <c r="H94" s="223">
        <v>26</v>
      </c>
      <c r="I94" s="224"/>
      <c r="J94" s="225">
        <f>ROUND(I94*H94,2)</f>
        <v>0</v>
      </c>
      <c r="K94" s="221" t="s">
        <v>143</v>
      </c>
      <c r="L94" s="45"/>
      <c r="M94" s="226" t="s">
        <v>19</v>
      </c>
      <c r="N94" s="227" t="s">
        <v>44</v>
      </c>
      <c r="O94" s="85"/>
      <c r="P94" s="228">
        <f>O94*H94</f>
        <v>0</v>
      </c>
      <c r="Q94" s="228">
        <v>0</v>
      </c>
      <c r="R94" s="228">
        <f>Q94*H94</f>
        <v>0</v>
      </c>
      <c r="S94" s="228">
        <v>0.23499999999999999</v>
      </c>
      <c r="T94" s="229">
        <f>S94*H94</f>
        <v>6.1099999999999994</v>
      </c>
      <c r="U94" s="39"/>
      <c r="V94" s="39"/>
      <c r="W94" s="39"/>
      <c r="X94" s="39"/>
      <c r="Y94" s="39"/>
      <c r="Z94" s="39"/>
      <c r="AA94" s="39"/>
      <c r="AB94" s="39"/>
      <c r="AC94" s="39"/>
      <c r="AD94" s="39"/>
      <c r="AE94" s="39"/>
      <c r="AR94" s="230" t="s">
        <v>144</v>
      </c>
      <c r="AT94" s="230" t="s">
        <v>139</v>
      </c>
      <c r="AU94" s="230" t="s">
        <v>83</v>
      </c>
      <c r="AY94" s="18" t="s">
        <v>137</v>
      </c>
      <c r="BE94" s="231">
        <f>IF(N94="základní",J94,0)</f>
        <v>0</v>
      </c>
      <c r="BF94" s="231">
        <f>IF(N94="snížená",J94,0)</f>
        <v>0</v>
      </c>
      <c r="BG94" s="231">
        <f>IF(N94="zákl. přenesená",J94,0)</f>
        <v>0</v>
      </c>
      <c r="BH94" s="231">
        <f>IF(N94="sníž. přenesená",J94,0)</f>
        <v>0</v>
      </c>
      <c r="BI94" s="231">
        <f>IF(N94="nulová",J94,0)</f>
        <v>0</v>
      </c>
      <c r="BJ94" s="18" t="s">
        <v>81</v>
      </c>
      <c r="BK94" s="231">
        <f>ROUND(I94*H94,2)</f>
        <v>0</v>
      </c>
      <c r="BL94" s="18" t="s">
        <v>144</v>
      </c>
      <c r="BM94" s="230" t="s">
        <v>883</v>
      </c>
    </row>
    <row r="95" s="2" customFormat="1">
      <c r="A95" s="39"/>
      <c r="B95" s="40"/>
      <c r="C95" s="41"/>
      <c r="D95" s="232" t="s">
        <v>146</v>
      </c>
      <c r="E95" s="41"/>
      <c r="F95" s="233" t="s">
        <v>884</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146</v>
      </c>
      <c r="AU95" s="18" t="s">
        <v>83</v>
      </c>
    </row>
    <row r="96" s="13" customFormat="1">
      <c r="A96" s="13"/>
      <c r="B96" s="236"/>
      <c r="C96" s="237"/>
      <c r="D96" s="232" t="s">
        <v>148</v>
      </c>
      <c r="E96" s="238" t="s">
        <v>19</v>
      </c>
      <c r="F96" s="239" t="s">
        <v>885</v>
      </c>
      <c r="G96" s="237"/>
      <c r="H96" s="240">
        <v>26</v>
      </c>
      <c r="I96" s="241"/>
      <c r="J96" s="237"/>
      <c r="K96" s="237"/>
      <c r="L96" s="242"/>
      <c r="M96" s="243"/>
      <c r="N96" s="244"/>
      <c r="O96" s="244"/>
      <c r="P96" s="244"/>
      <c r="Q96" s="244"/>
      <c r="R96" s="244"/>
      <c r="S96" s="244"/>
      <c r="T96" s="245"/>
      <c r="U96" s="13"/>
      <c r="V96" s="13"/>
      <c r="W96" s="13"/>
      <c r="X96" s="13"/>
      <c r="Y96" s="13"/>
      <c r="Z96" s="13"/>
      <c r="AA96" s="13"/>
      <c r="AB96" s="13"/>
      <c r="AC96" s="13"/>
      <c r="AD96" s="13"/>
      <c r="AE96" s="13"/>
      <c r="AT96" s="246" t="s">
        <v>148</v>
      </c>
      <c r="AU96" s="246" t="s">
        <v>83</v>
      </c>
      <c r="AV96" s="13" t="s">
        <v>83</v>
      </c>
      <c r="AW96" s="13" t="s">
        <v>35</v>
      </c>
      <c r="AX96" s="13" t="s">
        <v>73</v>
      </c>
      <c r="AY96" s="246" t="s">
        <v>137</v>
      </c>
    </row>
    <row r="97" s="14" customFormat="1">
      <c r="A97" s="14"/>
      <c r="B97" s="247"/>
      <c r="C97" s="248"/>
      <c r="D97" s="232" t="s">
        <v>148</v>
      </c>
      <c r="E97" s="249" t="s">
        <v>19</v>
      </c>
      <c r="F97" s="250" t="s">
        <v>150</v>
      </c>
      <c r="G97" s="248"/>
      <c r="H97" s="251">
        <v>26</v>
      </c>
      <c r="I97" s="252"/>
      <c r="J97" s="248"/>
      <c r="K97" s="248"/>
      <c r="L97" s="253"/>
      <c r="M97" s="254"/>
      <c r="N97" s="255"/>
      <c r="O97" s="255"/>
      <c r="P97" s="255"/>
      <c r="Q97" s="255"/>
      <c r="R97" s="255"/>
      <c r="S97" s="255"/>
      <c r="T97" s="256"/>
      <c r="U97" s="14"/>
      <c r="V97" s="14"/>
      <c r="W97" s="14"/>
      <c r="X97" s="14"/>
      <c r="Y97" s="14"/>
      <c r="Z97" s="14"/>
      <c r="AA97" s="14"/>
      <c r="AB97" s="14"/>
      <c r="AC97" s="14"/>
      <c r="AD97" s="14"/>
      <c r="AE97" s="14"/>
      <c r="AT97" s="257" t="s">
        <v>148</v>
      </c>
      <c r="AU97" s="257" t="s">
        <v>83</v>
      </c>
      <c r="AV97" s="14" t="s">
        <v>144</v>
      </c>
      <c r="AW97" s="14" t="s">
        <v>35</v>
      </c>
      <c r="AX97" s="14" t="s">
        <v>81</v>
      </c>
      <c r="AY97" s="257" t="s">
        <v>137</v>
      </c>
    </row>
    <row r="98" s="2" customFormat="1" ht="36" customHeight="1">
      <c r="A98" s="39"/>
      <c r="B98" s="40"/>
      <c r="C98" s="219" t="s">
        <v>83</v>
      </c>
      <c r="D98" s="219" t="s">
        <v>139</v>
      </c>
      <c r="E98" s="220" t="s">
        <v>886</v>
      </c>
      <c r="F98" s="221" t="s">
        <v>887</v>
      </c>
      <c r="G98" s="222" t="s">
        <v>163</v>
      </c>
      <c r="H98" s="223">
        <v>59</v>
      </c>
      <c r="I98" s="224"/>
      <c r="J98" s="225">
        <f>ROUND(I98*H98,2)</f>
        <v>0</v>
      </c>
      <c r="K98" s="221" t="s">
        <v>143</v>
      </c>
      <c r="L98" s="45"/>
      <c r="M98" s="226" t="s">
        <v>19</v>
      </c>
      <c r="N98" s="227" t="s">
        <v>44</v>
      </c>
      <c r="O98" s="85"/>
      <c r="P98" s="228">
        <f>O98*H98</f>
        <v>0</v>
      </c>
      <c r="Q98" s="228">
        <v>0</v>
      </c>
      <c r="R98" s="228">
        <f>Q98*H98</f>
        <v>0</v>
      </c>
      <c r="S98" s="228">
        <v>0.26000000000000001</v>
      </c>
      <c r="T98" s="229">
        <f>S98*H98</f>
        <v>15.34</v>
      </c>
      <c r="U98" s="39"/>
      <c r="V98" s="39"/>
      <c r="W98" s="39"/>
      <c r="X98" s="39"/>
      <c r="Y98" s="39"/>
      <c r="Z98" s="39"/>
      <c r="AA98" s="39"/>
      <c r="AB98" s="39"/>
      <c r="AC98" s="39"/>
      <c r="AD98" s="39"/>
      <c r="AE98" s="39"/>
      <c r="AR98" s="230" t="s">
        <v>144</v>
      </c>
      <c r="AT98" s="230" t="s">
        <v>139</v>
      </c>
      <c r="AU98" s="230" t="s">
        <v>83</v>
      </c>
      <c r="AY98" s="18" t="s">
        <v>137</v>
      </c>
      <c r="BE98" s="231">
        <f>IF(N98="základní",J98,0)</f>
        <v>0</v>
      </c>
      <c r="BF98" s="231">
        <f>IF(N98="snížená",J98,0)</f>
        <v>0</v>
      </c>
      <c r="BG98" s="231">
        <f>IF(N98="zákl. přenesená",J98,0)</f>
        <v>0</v>
      </c>
      <c r="BH98" s="231">
        <f>IF(N98="sníž. přenesená",J98,0)</f>
        <v>0</v>
      </c>
      <c r="BI98" s="231">
        <f>IF(N98="nulová",J98,0)</f>
        <v>0</v>
      </c>
      <c r="BJ98" s="18" t="s">
        <v>81</v>
      </c>
      <c r="BK98" s="231">
        <f>ROUND(I98*H98,2)</f>
        <v>0</v>
      </c>
      <c r="BL98" s="18" t="s">
        <v>144</v>
      </c>
      <c r="BM98" s="230" t="s">
        <v>888</v>
      </c>
    </row>
    <row r="99" s="2" customFormat="1">
      <c r="A99" s="39"/>
      <c r="B99" s="40"/>
      <c r="C99" s="41"/>
      <c r="D99" s="232" t="s">
        <v>146</v>
      </c>
      <c r="E99" s="41"/>
      <c r="F99" s="233" t="s">
        <v>884</v>
      </c>
      <c r="G99" s="41"/>
      <c r="H99" s="41"/>
      <c r="I99" s="137"/>
      <c r="J99" s="41"/>
      <c r="K99" s="41"/>
      <c r="L99" s="45"/>
      <c r="M99" s="234"/>
      <c r="N99" s="235"/>
      <c r="O99" s="85"/>
      <c r="P99" s="85"/>
      <c r="Q99" s="85"/>
      <c r="R99" s="85"/>
      <c r="S99" s="85"/>
      <c r="T99" s="86"/>
      <c r="U99" s="39"/>
      <c r="V99" s="39"/>
      <c r="W99" s="39"/>
      <c r="X99" s="39"/>
      <c r="Y99" s="39"/>
      <c r="Z99" s="39"/>
      <c r="AA99" s="39"/>
      <c r="AB99" s="39"/>
      <c r="AC99" s="39"/>
      <c r="AD99" s="39"/>
      <c r="AE99" s="39"/>
      <c r="AT99" s="18" t="s">
        <v>146</v>
      </c>
      <c r="AU99" s="18" t="s">
        <v>83</v>
      </c>
    </row>
    <row r="100" s="13" customFormat="1">
      <c r="A100" s="13"/>
      <c r="B100" s="236"/>
      <c r="C100" s="237"/>
      <c r="D100" s="232" t="s">
        <v>148</v>
      </c>
      <c r="E100" s="238" t="s">
        <v>19</v>
      </c>
      <c r="F100" s="239" t="s">
        <v>889</v>
      </c>
      <c r="G100" s="237"/>
      <c r="H100" s="240">
        <v>59</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148</v>
      </c>
      <c r="AU100" s="246" t="s">
        <v>83</v>
      </c>
      <c r="AV100" s="13" t="s">
        <v>83</v>
      </c>
      <c r="AW100" s="13" t="s">
        <v>35</v>
      </c>
      <c r="AX100" s="13" t="s">
        <v>73</v>
      </c>
      <c r="AY100" s="246" t="s">
        <v>137</v>
      </c>
    </row>
    <row r="101" s="14" customFormat="1">
      <c r="A101" s="14"/>
      <c r="B101" s="247"/>
      <c r="C101" s="248"/>
      <c r="D101" s="232" t="s">
        <v>148</v>
      </c>
      <c r="E101" s="249" t="s">
        <v>19</v>
      </c>
      <c r="F101" s="250" t="s">
        <v>150</v>
      </c>
      <c r="G101" s="248"/>
      <c r="H101" s="251">
        <v>59</v>
      </c>
      <c r="I101" s="252"/>
      <c r="J101" s="248"/>
      <c r="K101" s="248"/>
      <c r="L101" s="253"/>
      <c r="M101" s="254"/>
      <c r="N101" s="255"/>
      <c r="O101" s="255"/>
      <c r="P101" s="255"/>
      <c r="Q101" s="255"/>
      <c r="R101" s="255"/>
      <c r="S101" s="255"/>
      <c r="T101" s="256"/>
      <c r="U101" s="14"/>
      <c r="V101" s="14"/>
      <c r="W101" s="14"/>
      <c r="X101" s="14"/>
      <c r="Y101" s="14"/>
      <c r="Z101" s="14"/>
      <c r="AA101" s="14"/>
      <c r="AB101" s="14"/>
      <c r="AC101" s="14"/>
      <c r="AD101" s="14"/>
      <c r="AE101" s="14"/>
      <c r="AT101" s="257" t="s">
        <v>148</v>
      </c>
      <c r="AU101" s="257" t="s">
        <v>83</v>
      </c>
      <c r="AV101" s="14" t="s">
        <v>144</v>
      </c>
      <c r="AW101" s="14" t="s">
        <v>35</v>
      </c>
      <c r="AX101" s="14" t="s">
        <v>81</v>
      </c>
      <c r="AY101" s="257" t="s">
        <v>137</v>
      </c>
    </row>
    <row r="102" s="2" customFormat="1" ht="24" customHeight="1">
      <c r="A102" s="39"/>
      <c r="B102" s="40"/>
      <c r="C102" s="219" t="s">
        <v>156</v>
      </c>
      <c r="D102" s="219" t="s">
        <v>139</v>
      </c>
      <c r="E102" s="220" t="s">
        <v>161</v>
      </c>
      <c r="F102" s="221" t="s">
        <v>162</v>
      </c>
      <c r="G102" s="222" t="s">
        <v>163</v>
      </c>
      <c r="H102" s="223">
        <v>179</v>
      </c>
      <c r="I102" s="224"/>
      <c r="J102" s="225">
        <f>ROUND(I102*H102,2)</f>
        <v>0</v>
      </c>
      <c r="K102" s="221" t="s">
        <v>143</v>
      </c>
      <c r="L102" s="45"/>
      <c r="M102" s="226" t="s">
        <v>19</v>
      </c>
      <c r="N102" s="227" t="s">
        <v>44</v>
      </c>
      <c r="O102" s="85"/>
      <c r="P102" s="228">
        <f>O102*H102</f>
        <v>0</v>
      </c>
      <c r="Q102" s="228">
        <v>0</v>
      </c>
      <c r="R102" s="228">
        <f>Q102*H102</f>
        <v>0</v>
      </c>
      <c r="S102" s="228">
        <v>0.28999999999999998</v>
      </c>
      <c r="T102" s="229">
        <f>S102*H102</f>
        <v>51.909999999999997</v>
      </c>
      <c r="U102" s="39"/>
      <c r="V102" s="39"/>
      <c r="W102" s="39"/>
      <c r="X102" s="39"/>
      <c r="Y102" s="39"/>
      <c r="Z102" s="39"/>
      <c r="AA102" s="39"/>
      <c r="AB102" s="39"/>
      <c r="AC102" s="39"/>
      <c r="AD102" s="39"/>
      <c r="AE102" s="39"/>
      <c r="AR102" s="230" t="s">
        <v>144</v>
      </c>
      <c r="AT102" s="230" t="s">
        <v>139</v>
      </c>
      <c r="AU102" s="230" t="s">
        <v>83</v>
      </c>
      <c r="AY102" s="18" t="s">
        <v>137</v>
      </c>
      <c r="BE102" s="231">
        <f>IF(N102="základní",J102,0)</f>
        <v>0</v>
      </c>
      <c r="BF102" s="231">
        <f>IF(N102="snížená",J102,0)</f>
        <v>0</v>
      </c>
      <c r="BG102" s="231">
        <f>IF(N102="zákl. přenesená",J102,0)</f>
        <v>0</v>
      </c>
      <c r="BH102" s="231">
        <f>IF(N102="sníž. přenesená",J102,0)</f>
        <v>0</v>
      </c>
      <c r="BI102" s="231">
        <f>IF(N102="nulová",J102,0)</f>
        <v>0</v>
      </c>
      <c r="BJ102" s="18" t="s">
        <v>81</v>
      </c>
      <c r="BK102" s="231">
        <f>ROUND(I102*H102,2)</f>
        <v>0</v>
      </c>
      <c r="BL102" s="18" t="s">
        <v>144</v>
      </c>
      <c r="BM102" s="230" t="s">
        <v>890</v>
      </c>
    </row>
    <row r="103" s="2" customFormat="1">
      <c r="A103" s="39"/>
      <c r="B103" s="40"/>
      <c r="C103" s="41"/>
      <c r="D103" s="232" t="s">
        <v>146</v>
      </c>
      <c r="E103" s="41"/>
      <c r="F103" s="233" t="s">
        <v>165</v>
      </c>
      <c r="G103" s="41"/>
      <c r="H103" s="41"/>
      <c r="I103" s="137"/>
      <c r="J103" s="41"/>
      <c r="K103" s="41"/>
      <c r="L103" s="45"/>
      <c r="M103" s="234"/>
      <c r="N103" s="235"/>
      <c r="O103" s="85"/>
      <c r="P103" s="85"/>
      <c r="Q103" s="85"/>
      <c r="R103" s="85"/>
      <c r="S103" s="85"/>
      <c r="T103" s="86"/>
      <c r="U103" s="39"/>
      <c r="V103" s="39"/>
      <c r="W103" s="39"/>
      <c r="X103" s="39"/>
      <c r="Y103" s="39"/>
      <c r="Z103" s="39"/>
      <c r="AA103" s="39"/>
      <c r="AB103" s="39"/>
      <c r="AC103" s="39"/>
      <c r="AD103" s="39"/>
      <c r="AE103" s="39"/>
      <c r="AT103" s="18" t="s">
        <v>146</v>
      </c>
      <c r="AU103" s="18" t="s">
        <v>83</v>
      </c>
    </row>
    <row r="104" s="13" customFormat="1">
      <c r="A104" s="13"/>
      <c r="B104" s="236"/>
      <c r="C104" s="237"/>
      <c r="D104" s="232" t="s">
        <v>148</v>
      </c>
      <c r="E104" s="238" t="s">
        <v>19</v>
      </c>
      <c r="F104" s="239" t="s">
        <v>891</v>
      </c>
      <c r="G104" s="237"/>
      <c r="H104" s="240">
        <v>179</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148</v>
      </c>
      <c r="AU104" s="246" t="s">
        <v>83</v>
      </c>
      <c r="AV104" s="13" t="s">
        <v>83</v>
      </c>
      <c r="AW104" s="13" t="s">
        <v>35</v>
      </c>
      <c r="AX104" s="13" t="s">
        <v>73</v>
      </c>
      <c r="AY104" s="246" t="s">
        <v>137</v>
      </c>
    </row>
    <row r="105" s="14" customFormat="1">
      <c r="A105" s="14"/>
      <c r="B105" s="247"/>
      <c r="C105" s="248"/>
      <c r="D105" s="232" t="s">
        <v>148</v>
      </c>
      <c r="E105" s="249" t="s">
        <v>19</v>
      </c>
      <c r="F105" s="250" t="s">
        <v>150</v>
      </c>
      <c r="G105" s="248"/>
      <c r="H105" s="251">
        <v>179</v>
      </c>
      <c r="I105" s="252"/>
      <c r="J105" s="248"/>
      <c r="K105" s="248"/>
      <c r="L105" s="253"/>
      <c r="M105" s="254"/>
      <c r="N105" s="255"/>
      <c r="O105" s="255"/>
      <c r="P105" s="255"/>
      <c r="Q105" s="255"/>
      <c r="R105" s="255"/>
      <c r="S105" s="255"/>
      <c r="T105" s="256"/>
      <c r="U105" s="14"/>
      <c r="V105" s="14"/>
      <c r="W105" s="14"/>
      <c r="X105" s="14"/>
      <c r="Y105" s="14"/>
      <c r="Z105" s="14"/>
      <c r="AA105" s="14"/>
      <c r="AB105" s="14"/>
      <c r="AC105" s="14"/>
      <c r="AD105" s="14"/>
      <c r="AE105" s="14"/>
      <c r="AT105" s="257" t="s">
        <v>148</v>
      </c>
      <c r="AU105" s="257" t="s">
        <v>83</v>
      </c>
      <c r="AV105" s="14" t="s">
        <v>144</v>
      </c>
      <c r="AW105" s="14" t="s">
        <v>35</v>
      </c>
      <c r="AX105" s="14" t="s">
        <v>81</v>
      </c>
      <c r="AY105" s="257" t="s">
        <v>137</v>
      </c>
    </row>
    <row r="106" s="2" customFormat="1" ht="24" customHeight="1">
      <c r="A106" s="39"/>
      <c r="B106" s="40"/>
      <c r="C106" s="219" t="s">
        <v>144</v>
      </c>
      <c r="D106" s="219" t="s">
        <v>139</v>
      </c>
      <c r="E106" s="220" t="s">
        <v>168</v>
      </c>
      <c r="F106" s="221" t="s">
        <v>169</v>
      </c>
      <c r="G106" s="222" t="s">
        <v>163</v>
      </c>
      <c r="H106" s="223">
        <v>179</v>
      </c>
      <c r="I106" s="224"/>
      <c r="J106" s="225">
        <f>ROUND(I106*H106,2)</f>
        <v>0</v>
      </c>
      <c r="K106" s="221" t="s">
        <v>143</v>
      </c>
      <c r="L106" s="45"/>
      <c r="M106" s="226" t="s">
        <v>19</v>
      </c>
      <c r="N106" s="227" t="s">
        <v>44</v>
      </c>
      <c r="O106" s="85"/>
      <c r="P106" s="228">
        <f>O106*H106</f>
        <v>0</v>
      </c>
      <c r="Q106" s="228">
        <v>0</v>
      </c>
      <c r="R106" s="228">
        <f>Q106*H106</f>
        <v>0</v>
      </c>
      <c r="S106" s="228">
        <v>0.23999999999999999</v>
      </c>
      <c r="T106" s="229">
        <f>S106*H106</f>
        <v>42.960000000000001</v>
      </c>
      <c r="U106" s="39"/>
      <c r="V106" s="39"/>
      <c r="W106" s="39"/>
      <c r="X106" s="39"/>
      <c r="Y106" s="39"/>
      <c r="Z106" s="39"/>
      <c r="AA106" s="39"/>
      <c r="AB106" s="39"/>
      <c r="AC106" s="39"/>
      <c r="AD106" s="39"/>
      <c r="AE106" s="39"/>
      <c r="AR106" s="230" t="s">
        <v>144</v>
      </c>
      <c r="AT106" s="230" t="s">
        <v>139</v>
      </c>
      <c r="AU106" s="230" t="s">
        <v>83</v>
      </c>
      <c r="AY106" s="18" t="s">
        <v>137</v>
      </c>
      <c r="BE106" s="231">
        <f>IF(N106="základní",J106,0)</f>
        <v>0</v>
      </c>
      <c r="BF106" s="231">
        <f>IF(N106="snížená",J106,0)</f>
        <v>0</v>
      </c>
      <c r="BG106" s="231">
        <f>IF(N106="zákl. přenesená",J106,0)</f>
        <v>0</v>
      </c>
      <c r="BH106" s="231">
        <f>IF(N106="sníž. přenesená",J106,0)</f>
        <v>0</v>
      </c>
      <c r="BI106" s="231">
        <f>IF(N106="nulová",J106,0)</f>
        <v>0</v>
      </c>
      <c r="BJ106" s="18" t="s">
        <v>81</v>
      </c>
      <c r="BK106" s="231">
        <f>ROUND(I106*H106,2)</f>
        <v>0</v>
      </c>
      <c r="BL106" s="18" t="s">
        <v>144</v>
      </c>
      <c r="BM106" s="230" t="s">
        <v>892</v>
      </c>
    </row>
    <row r="107" s="2" customFormat="1">
      <c r="A107" s="39"/>
      <c r="B107" s="40"/>
      <c r="C107" s="41"/>
      <c r="D107" s="232" t="s">
        <v>146</v>
      </c>
      <c r="E107" s="41"/>
      <c r="F107" s="233" t="s">
        <v>165</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146</v>
      </c>
      <c r="AU107" s="18" t="s">
        <v>83</v>
      </c>
    </row>
    <row r="108" s="13" customFormat="1">
      <c r="A108" s="13"/>
      <c r="B108" s="236"/>
      <c r="C108" s="237"/>
      <c r="D108" s="232" t="s">
        <v>148</v>
      </c>
      <c r="E108" s="238" t="s">
        <v>19</v>
      </c>
      <c r="F108" s="239" t="s">
        <v>893</v>
      </c>
      <c r="G108" s="237"/>
      <c r="H108" s="240">
        <v>179</v>
      </c>
      <c r="I108" s="241"/>
      <c r="J108" s="237"/>
      <c r="K108" s="237"/>
      <c r="L108" s="242"/>
      <c r="M108" s="243"/>
      <c r="N108" s="244"/>
      <c r="O108" s="244"/>
      <c r="P108" s="244"/>
      <c r="Q108" s="244"/>
      <c r="R108" s="244"/>
      <c r="S108" s="244"/>
      <c r="T108" s="245"/>
      <c r="U108" s="13"/>
      <c r="V108" s="13"/>
      <c r="W108" s="13"/>
      <c r="X108" s="13"/>
      <c r="Y108" s="13"/>
      <c r="Z108" s="13"/>
      <c r="AA108" s="13"/>
      <c r="AB108" s="13"/>
      <c r="AC108" s="13"/>
      <c r="AD108" s="13"/>
      <c r="AE108" s="13"/>
      <c r="AT108" s="246" t="s">
        <v>148</v>
      </c>
      <c r="AU108" s="246" t="s">
        <v>83</v>
      </c>
      <c r="AV108" s="13" t="s">
        <v>83</v>
      </c>
      <c r="AW108" s="13" t="s">
        <v>35</v>
      </c>
      <c r="AX108" s="13" t="s">
        <v>73</v>
      </c>
      <c r="AY108" s="246" t="s">
        <v>137</v>
      </c>
    </row>
    <row r="109" s="14" customFormat="1">
      <c r="A109" s="14"/>
      <c r="B109" s="247"/>
      <c r="C109" s="248"/>
      <c r="D109" s="232" t="s">
        <v>148</v>
      </c>
      <c r="E109" s="249" t="s">
        <v>19</v>
      </c>
      <c r="F109" s="250" t="s">
        <v>150</v>
      </c>
      <c r="G109" s="248"/>
      <c r="H109" s="251">
        <v>179</v>
      </c>
      <c r="I109" s="252"/>
      <c r="J109" s="248"/>
      <c r="K109" s="248"/>
      <c r="L109" s="253"/>
      <c r="M109" s="254"/>
      <c r="N109" s="255"/>
      <c r="O109" s="255"/>
      <c r="P109" s="255"/>
      <c r="Q109" s="255"/>
      <c r="R109" s="255"/>
      <c r="S109" s="255"/>
      <c r="T109" s="256"/>
      <c r="U109" s="14"/>
      <c r="V109" s="14"/>
      <c r="W109" s="14"/>
      <c r="X109" s="14"/>
      <c r="Y109" s="14"/>
      <c r="Z109" s="14"/>
      <c r="AA109" s="14"/>
      <c r="AB109" s="14"/>
      <c r="AC109" s="14"/>
      <c r="AD109" s="14"/>
      <c r="AE109" s="14"/>
      <c r="AT109" s="257" t="s">
        <v>148</v>
      </c>
      <c r="AU109" s="257" t="s">
        <v>83</v>
      </c>
      <c r="AV109" s="14" t="s">
        <v>144</v>
      </c>
      <c r="AW109" s="14" t="s">
        <v>35</v>
      </c>
      <c r="AX109" s="14" t="s">
        <v>81</v>
      </c>
      <c r="AY109" s="257" t="s">
        <v>137</v>
      </c>
    </row>
    <row r="110" s="2" customFormat="1" ht="24" customHeight="1">
      <c r="A110" s="39"/>
      <c r="B110" s="40"/>
      <c r="C110" s="219" t="s">
        <v>167</v>
      </c>
      <c r="D110" s="219" t="s">
        <v>139</v>
      </c>
      <c r="E110" s="220" t="s">
        <v>894</v>
      </c>
      <c r="F110" s="221" t="s">
        <v>895</v>
      </c>
      <c r="G110" s="222" t="s">
        <v>163</v>
      </c>
      <c r="H110" s="223">
        <v>12</v>
      </c>
      <c r="I110" s="224"/>
      <c r="J110" s="225">
        <f>ROUND(I110*H110,2)</f>
        <v>0</v>
      </c>
      <c r="K110" s="221" t="s">
        <v>143</v>
      </c>
      <c r="L110" s="45"/>
      <c r="M110" s="226" t="s">
        <v>19</v>
      </c>
      <c r="N110" s="227" t="s">
        <v>44</v>
      </c>
      <c r="O110" s="85"/>
      <c r="P110" s="228">
        <f>O110*H110</f>
        <v>0</v>
      </c>
      <c r="Q110" s="228">
        <v>0</v>
      </c>
      <c r="R110" s="228">
        <f>Q110*H110</f>
        <v>0</v>
      </c>
      <c r="S110" s="228">
        <v>0.625</v>
      </c>
      <c r="T110" s="229">
        <f>S110*H110</f>
        <v>7.5</v>
      </c>
      <c r="U110" s="39"/>
      <c r="V110" s="39"/>
      <c r="W110" s="39"/>
      <c r="X110" s="39"/>
      <c r="Y110" s="39"/>
      <c r="Z110" s="39"/>
      <c r="AA110" s="39"/>
      <c r="AB110" s="39"/>
      <c r="AC110" s="39"/>
      <c r="AD110" s="39"/>
      <c r="AE110" s="39"/>
      <c r="AR110" s="230" t="s">
        <v>144</v>
      </c>
      <c r="AT110" s="230" t="s">
        <v>139</v>
      </c>
      <c r="AU110" s="230" t="s">
        <v>83</v>
      </c>
      <c r="AY110" s="18" t="s">
        <v>137</v>
      </c>
      <c r="BE110" s="231">
        <f>IF(N110="základní",J110,0)</f>
        <v>0</v>
      </c>
      <c r="BF110" s="231">
        <f>IF(N110="snížená",J110,0)</f>
        <v>0</v>
      </c>
      <c r="BG110" s="231">
        <f>IF(N110="zákl. přenesená",J110,0)</f>
        <v>0</v>
      </c>
      <c r="BH110" s="231">
        <f>IF(N110="sníž. přenesená",J110,0)</f>
        <v>0</v>
      </c>
      <c r="BI110" s="231">
        <f>IF(N110="nulová",J110,0)</f>
        <v>0</v>
      </c>
      <c r="BJ110" s="18" t="s">
        <v>81</v>
      </c>
      <c r="BK110" s="231">
        <f>ROUND(I110*H110,2)</f>
        <v>0</v>
      </c>
      <c r="BL110" s="18" t="s">
        <v>144</v>
      </c>
      <c r="BM110" s="230" t="s">
        <v>896</v>
      </c>
    </row>
    <row r="111" s="2" customFormat="1">
      <c r="A111" s="39"/>
      <c r="B111" s="40"/>
      <c r="C111" s="41"/>
      <c r="D111" s="232" t="s">
        <v>146</v>
      </c>
      <c r="E111" s="41"/>
      <c r="F111" s="233" t="s">
        <v>165</v>
      </c>
      <c r="G111" s="41"/>
      <c r="H111" s="41"/>
      <c r="I111" s="137"/>
      <c r="J111" s="41"/>
      <c r="K111" s="41"/>
      <c r="L111" s="45"/>
      <c r="M111" s="234"/>
      <c r="N111" s="235"/>
      <c r="O111" s="85"/>
      <c r="P111" s="85"/>
      <c r="Q111" s="85"/>
      <c r="R111" s="85"/>
      <c r="S111" s="85"/>
      <c r="T111" s="86"/>
      <c r="U111" s="39"/>
      <c r="V111" s="39"/>
      <c r="W111" s="39"/>
      <c r="X111" s="39"/>
      <c r="Y111" s="39"/>
      <c r="Z111" s="39"/>
      <c r="AA111" s="39"/>
      <c r="AB111" s="39"/>
      <c r="AC111" s="39"/>
      <c r="AD111" s="39"/>
      <c r="AE111" s="39"/>
      <c r="AT111" s="18" t="s">
        <v>146</v>
      </c>
      <c r="AU111" s="18" t="s">
        <v>83</v>
      </c>
    </row>
    <row r="112" s="13" customFormat="1">
      <c r="A112" s="13"/>
      <c r="B112" s="236"/>
      <c r="C112" s="237"/>
      <c r="D112" s="232" t="s">
        <v>148</v>
      </c>
      <c r="E112" s="238" t="s">
        <v>19</v>
      </c>
      <c r="F112" s="239" t="s">
        <v>897</v>
      </c>
      <c r="G112" s="237"/>
      <c r="H112" s="240">
        <v>12</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148</v>
      </c>
      <c r="AU112" s="246" t="s">
        <v>83</v>
      </c>
      <c r="AV112" s="13" t="s">
        <v>83</v>
      </c>
      <c r="AW112" s="13" t="s">
        <v>35</v>
      </c>
      <c r="AX112" s="13" t="s">
        <v>73</v>
      </c>
      <c r="AY112" s="246" t="s">
        <v>137</v>
      </c>
    </row>
    <row r="113" s="14" customFormat="1">
      <c r="A113" s="14"/>
      <c r="B113" s="247"/>
      <c r="C113" s="248"/>
      <c r="D113" s="232" t="s">
        <v>148</v>
      </c>
      <c r="E113" s="249" t="s">
        <v>19</v>
      </c>
      <c r="F113" s="250" t="s">
        <v>150</v>
      </c>
      <c r="G113" s="248"/>
      <c r="H113" s="251">
        <v>12</v>
      </c>
      <c r="I113" s="252"/>
      <c r="J113" s="248"/>
      <c r="K113" s="248"/>
      <c r="L113" s="253"/>
      <c r="M113" s="254"/>
      <c r="N113" s="255"/>
      <c r="O113" s="255"/>
      <c r="P113" s="255"/>
      <c r="Q113" s="255"/>
      <c r="R113" s="255"/>
      <c r="S113" s="255"/>
      <c r="T113" s="256"/>
      <c r="U113" s="14"/>
      <c r="V113" s="14"/>
      <c r="W113" s="14"/>
      <c r="X113" s="14"/>
      <c r="Y113" s="14"/>
      <c r="Z113" s="14"/>
      <c r="AA113" s="14"/>
      <c r="AB113" s="14"/>
      <c r="AC113" s="14"/>
      <c r="AD113" s="14"/>
      <c r="AE113" s="14"/>
      <c r="AT113" s="257" t="s">
        <v>148</v>
      </c>
      <c r="AU113" s="257" t="s">
        <v>83</v>
      </c>
      <c r="AV113" s="14" t="s">
        <v>144</v>
      </c>
      <c r="AW113" s="14" t="s">
        <v>35</v>
      </c>
      <c r="AX113" s="14" t="s">
        <v>81</v>
      </c>
      <c r="AY113" s="257" t="s">
        <v>137</v>
      </c>
    </row>
    <row r="114" s="2" customFormat="1" ht="24" customHeight="1">
      <c r="A114" s="39"/>
      <c r="B114" s="40"/>
      <c r="C114" s="219" t="s">
        <v>172</v>
      </c>
      <c r="D114" s="219" t="s">
        <v>139</v>
      </c>
      <c r="E114" s="220" t="s">
        <v>173</v>
      </c>
      <c r="F114" s="221" t="s">
        <v>174</v>
      </c>
      <c r="G114" s="222" t="s">
        <v>163</v>
      </c>
      <c r="H114" s="223">
        <v>179</v>
      </c>
      <c r="I114" s="224"/>
      <c r="J114" s="225">
        <f>ROUND(I114*H114,2)</f>
        <v>0</v>
      </c>
      <c r="K114" s="221" t="s">
        <v>143</v>
      </c>
      <c r="L114" s="45"/>
      <c r="M114" s="226" t="s">
        <v>19</v>
      </c>
      <c r="N114" s="227" t="s">
        <v>44</v>
      </c>
      <c r="O114" s="85"/>
      <c r="P114" s="228">
        <f>O114*H114</f>
        <v>0</v>
      </c>
      <c r="Q114" s="228">
        <v>0</v>
      </c>
      <c r="R114" s="228">
        <f>Q114*H114</f>
        <v>0</v>
      </c>
      <c r="S114" s="228">
        <v>0.098000000000000004</v>
      </c>
      <c r="T114" s="229">
        <f>S114*H114</f>
        <v>17.542000000000002</v>
      </c>
      <c r="U114" s="39"/>
      <c r="V114" s="39"/>
      <c r="W114" s="39"/>
      <c r="X114" s="39"/>
      <c r="Y114" s="39"/>
      <c r="Z114" s="39"/>
      <c r="AA114" s="39"/>
      <c r="AB114" s="39"/>
      <c r="AC114" s="39"/>
      <c r="AD114" s="39"/>
      <c r="AE114" s="39"/>
      <c r="AR114" s="230" t="s">
        <v>144</v>
      </c>
      <c r="AT114" s="230" t="s">
        <v>139</v>
      </c>
      <c r="AU114" s="230" t="s">
        <v>83</v>
      </c>
      <c r="AY114" s="18" t="s">
        <v>137</v>
      </c>
      <c r="BE114" s="231">
        <f>IF(N114="základní",J114,0)</f>
        <v>0</v>
      </c>
      <c r="BF114" s="231">
        <f>IF(N114="snížená",J114,0)</f>
        <v>0</v>
      </c>
      <c r="BG114" s="231">
        <f>IF(N114="zákl. přenesená",J114,0)</f>
        <v>0</v>
      </c>
      <c r="BH114" s="231">
        <f>IF(N114="sníž. přenesená",J114,0)</f>
        <v>0</v>
      </c>
      <c r="BI114" s="231">
        <f>IF(N114="nulová",J114,0)</f>
        <v>0</v>
      </c>
      <c r="BJ114" s="18" t="s">
        <v>81</v>
      </c>
      <c r="BK114" s="231">
        <f>ROUND(I114*H114,2)</f>
        <v>0</v>
      </c>
      <c r="BL114" s="18" t="s">
        <v>144</v>
      </c>
      <c r="BM114" s="230" t="s">
        <v>898</v>
      </c>
    </row>
    <row r="115" s="2" customFormat="1">
      <c r="A115" s="39"/>
      <c r="B115" s="40"/>
      <c r="C115" s="41"/>
      <c r="D115" s="232" t="s">
        <v>146</v>
      </c>
      <c r="E115" s="41"/>
      <c r="F115" s="233" t="s">
        <v>165</v>
      </c>
      <c r="G115" s="41"/>
      <c r="H115" s="41"/>
      <c r="I115" s="137"/>
      <c r="J115" s="41"/>
      <c r="K115" s="41"/>
      <c r="L115" s="45"/>
      <c r="M115" s="234"/>
      <c r="N115" s="235"/>
      <c r="O115" s="85"/>
      <c r="P115" s="85"/>
      <c r="Q115" s="85"/>
      <c r="R115" s="85"/>
      <c r="S115" s="85"/>
      <c r="T115" s="86"/>
      <c r="U115" s="39"/>
      <c r="V115" s="39"/>
      <c r="W115" s="39"/>
      <c r="X115" s="39"/>
      <c r="Y115" s="39"/>
      <c r="Z115" s="39"/>
      <c r="AA115" s="39"/>
      <c r="AB115" s="39"/>
      <c r="AC115" s="39"/>
      <c r="AD115" s="39"/>
      <c r="AE115" s="39"/>
      <c r="AT115" s="18" t="s">
        <v>146</v>
      </c>
      <c r="AU115" s="18" t="s">
        <v>83</v>
      </c>
    </row>
    <row r="116" s="13" customFormat="1">
      <c r="A116" s="13"/>
      <c r="B116" s="236"/>
      <c r="C116" s="237"/>
      <c r="D116" s="232" t="s">
        <v>148</v>
      </c>
      <c r="E116" s="238" t="s">
        <v>19</v>
      </c>
      <c r="F116" s="239" t="s">
        <v>893</v>
      </c>
      <c r="G116" s="237"/>
      <c r="H116" s="240">
        <v>179</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148</v>
      </c>
      <c r="AU116" s="246" t="s">
        <v>83</v>
      </c>
      <c r="AV116" s="13" t="s">
        <v>83</v>
      </c>
      <c r="AW116" s="13" t="s">
        <v>35</v>
      </c>
      <c r="AX116" s="13" t="s">
        <v>73</v>
      </c>
      <c r="AY116" s="246" t="s">
        <v>137</v>
      </c>
    </row>
    <row r="117" s="14" customFormat="1">
      <c r="A117" s="14"/>
      <c r="B117" s="247"/>
      <c r="C117" s="248"/>
      <c r="D117" s="232" t="s">
        <v>148</v>
      </c>
      <c r="E117" s="249" t="s">
        <v>19</v>
      </c>
      <c r="F117" s="250" t="s">
        <v>150</v>
      </c>
      <c r="G117" s="248"/>
      <c r="H117" s="251">
        <v>179</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148</v>
      </c>
      <c r="AU117" s="257" t="s">
        <v>83</v>
      </c>
      <c r="AV117" s="14" t="s">
        <v>144</v>
      </c>
      <c r="AW117" s="14" t="s">
        <v>35</v>
      </c>
      <c r="AX117" s="14" t="s">
        <v>81</v>
      </c>
      <c r="AY117" s="257" t="s">
        <v>137</v>
      </c>
    </row>
    <row r="118" s="2" customFormat="1" ht="36" customHeight="1">
      <c r="A118" s="39"/>
      <c r="B118" s="40"/>
      <c r="C118" s="219" t="s">
        <v>176</v>
      </c>
      <c r="D118" s="219" t="s">
        <v>139</v>
      </c>
      <c r="E118" s="220" t="s">
        <v>177</v>
      </c>
      <c r="F118" s="221" t="s">
        <v>178</v>
      </c>
      <c r="G118" s="222" t="s">
        <v>163</v>
      </c>
      <c r="H118" s="223">
        <v>1180</v>
      </c>
      <c r="I118" s="224"/>
      <c r="J118" s="225">
        <f>ROUND(I118*H118,2)</f>
        <v>0</v>
      </c>
      <c r="K118" s="221" t="s">
        <v>143</v>
      </c>
      <c r="L118" s="45"/>
      <c r="M118" s="226" t="s">
        <v>19</v>
      </c>
      <c r="N118" s="227" t="s">
        <v>44</v>
      </c>
      <c r="O118" s="85"/>
      <c r="P118" s="228">
        <f>O118*H118</f>
        <v>0</v>
      </c>
      <c r="Q118" s="228">
        <v>0</v>
      </c>
      <c r="R118" s="228">
        <f>Q118*H118</f>
        <v>0</v>
      </c>
      <c r="S118" s="228">
        <v>0.44</v>
      </c>
      <c r="T118" s="229">
        <f>S118*H118</f>
        <v>519.20000000000005</v>
      </c>
      <c r="U118" s="39"/>
      <c r="V118" s="39"/>
      <c r="W118" s="39"/>
      <c r="X118" s="39"/>
      <c r="Y118" s="39"/>
      <c r="Z118" s="39"/>
      <c r="AA118" s="39"/>
      <c r="AB118" s="39"/>
      <c r="AC118" s="39"/>
      <c r="AD118" s="39"/>
      <c r="AE118" s="39"/>
      <c r="AR118" s="230" t="s">
        <v>144</v>
      </c>
      <c r="AT118" s="230" t="s">
        <v>139</v>
      </c>
      <c r="AU118" s="230" t="s">
        <v>83</v>
      </c>
      <c r="AY118" s="18" t="s">
        <v>137</v>
      </c>
      <c r="BE118" s="231">
        <f>IF(N118="základní",J118,0)</f>
        <v>0</v>
      </c>
      <c r="BF118" s="231">
        <f>IF(N118="snížená",J118,0)</f>
        <v>0</v>
      </c>
      <c r="BG118" s="231">
        <f>IF(N118="zákl. přenesená",J118,0)</f>
        <v>0</v>
      </c>
      <c r="BH118" s="231">
        <f>IF(N118="sníž. přenesená",J118,0)</f>
        <v>0</v>
      </c>
      <c r="BI118" s="231">
        <f>IF(N118="nulová",J118,0)</f>
        <v>0</v>
      </c>
      <c r="BJ118" s="18" t="s">
        <v>81</v>
      </c>
      <c r="BK118" s="231">
        <f>ROUND(I118*H118,2)</f>
        <v>0</v>
      </c>
      <c r="BL118" s="18" t="s">
        <v>144</v>
      </c>
      <c r="BM118" s="230" t="s">
        <v>899</v>
      </c>
    </row>
    <row r="119" s="2" customFormat="1">
      <c r="A119" s="39"/>
      <c r="B119" s="40"/>
      <c r="C119" s="41"/>
      <c r="D119" s="232" t="s">
        <v>146</v>
      </c>
      <c r="E119" s="41"/>
      <c r="F119" s="233" t="s">
        <v>165</v>
      </c>
      <c r="G119" s="41"/>
      <c r="H119" s="41"/>
      <c r="I119" s="137"/>
      <c r="J119" s="41"/>
      <c r="K119" s="41"/>
      <c r="L119" s="45"/>
      <c r="M119" s="234"/>
      <c r="N119" s="235"/>
      <c r="O119" s="85"/>
      <c r="P119" s="85"/>
      <c r="Q119" s="85"/>
      <c r="R119" s="85"/>
      <c r="S119" s="85"/>
      <c r="T119" s="86"/>
      <c r="U119" s="39"/>
      <c r="V119" s="39"/>
      <c r="W119" s="39"/>
      <c r="X119" s="39"/>
      <c r="Y119" s="39"/>
      <c r="Z119" s="39"/>
      <c r="AA119" s="39"/>
      <c r="AB119" s="39"/>
      <c r="AC119" s="39"/>
      <c r="AD119" s="39"/>
      <c r="AE119" s="39"/>
      <c r="AT119" s="18" t="s">
        <v>146</v>
      </c>
      <c r="AU119" s="18" t="s">
        <v>83</v>
      </c>
    </row>
    <row r="120" s="13" customFormat="1">
      <c r="A120" s="13"/>
      <c r="B120" s="236"/>
      <c r="C120" s="237"/>
      <c r="D120" s="232" t="s">
        <v>148</v>
      </c>
      <c r="E120" s="238" t="s">
        <v>19</v>
      </c>
      <c r="F120" s="239" t="s">
        <v>900</v>
      </c>
      <c r="G120" s="237"/>
      <c r="H120" s="240">
        <v>1180</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148</v>
      </c>
      <c r="AU120" s="246" t="s">
        <v>83</v>
      </c>
      <c r="AV120" s="13" t="s">
        <v>83</v>
      </c>
      <c r="AW120" s="13" t="s">
        <v>35</v>
      </c>
      <c r="AX120" s="13" t="s">
        <v>73</v>
      </c>
      <c r="AY120" s="246" t="s">
        <v>137</v>
      </c>
    </row>
    <row r="121" s="14" customFormat="1">
      <c r="A121" s="14"/>
      <c r="B121" s="247"/>
      <c r="C121" s="248"/>
      <c r="D121" s="232" t="s">
        <v>148</v>
      </c>
      <c r="E121" s="249" t="s">
        <v>19</v>
      </c>
      <c r="F121" s="250" t="s">
        <v>150</v>
      </c>
      <c r="G121" s="248"/>
      <c r="H121" s="251">
        <v>1180</v>
      </c>
      <c r="I121" s="252"/>
      <c r="J121" s="248"/>
      <c r="K121" s="248"/>
      <c r="L121" s="253"/>
      <c r="M121" s="254"/>
      <c r="N121" s="255"/>
      <c r="O121" s="255"/>
      <c r="P121" s="255"/>
      <c r="Q121" s="255"/>
      <c r="R121" s="255"/>
      <c r="S121" s="255"/>
      <c r="T121" s="256"/>
      <c r="U121" s="14"/>
      <c r="V121" s="14"/>
      <c r="W121" s="14"/>
      <c r="X121" s="14"/>
      <c r="Y121" s="14"/>
      <c r="Z121" s="14"/>
      <c r="AA121" s="14"/>
      <c r="AB121" s="14"/>
      <c r="AC121" s="14"/>
      <c r="AD121" s="14"/>
      <c r="AE121" s="14"/>
      <c r="AT121" s="257" t="s">
        <v>148</v>
      </c>
      <c r="AU121" s="257" t="s">
        <v>83</v>
      </c>
      <c r="AV121" s="14" t="s">
        <v>144</v>
      </c>
      <c r="AW121" s="14" t="s">
        <v>35</v>
      </c>
      <c r="AX121" s="14" t="s">
        <v>81</v>
      </c>
      <c r="AY121" s="257" t="s">
        <v>137</v>
      </c>
    </row>
    <row r="122" s="2" customFormat="1" ht="24" customHeight="1">
      <c r="A122" s="39"/>
      <c r="B122" s="40"/>
      <c r="C122" s="219" t="s">
        <v>181</v>
      </c>
      <c r="D122" s="219" t="s">
        <v>139</v>
      </c>
      <c r="E122" s="220" t="s">
        <v>182</v>
      </c>
      <c r="F122" s="221" t="s">
        <v>183</v>
      </c>
      <c r="G122" s="222" t="s">
        <v>163</v>
      </c>
      <c r="H122" s="223">
        <v>1057</v>
      </c>
      <c r="I122" s="224"/>
      <c r="J122" s="225">
        <f>ROUND(I122*H122,2)</f>
        <v>0</v>
      </c>
      <c r="K122" s="221" t="s">
        <v>143</v>
      </c>
      <c r="L122" s="45"/>
      <c r="M122" s="226" t="s">
        <v>19</v>
      </c>
      <c r="N122" s="227" t="s">
        <v>44</v>
      </c>
      <c r="O122" s="85"/>
      <c r="P122" s="228">
        <f>O122*H122</f>
        <v>0</v>
      </c>
      <c r="Q122" s="228">
        <v>0</v>
      </c>
      <c r="R122" s="228">
        <f>Q122*H122</f>
        <v>0</v>
      </c>
      <c r="S122" s="228">
        <v>0.23999999999999999</v>
      </c>
      <c r="T122" s="229">
        <f>S122*H122</f>
        <v>253.67999999999998</v>
      </c>
      <c r="U122" s="39"/>
      <c r="V122" s="39"/>
      <c r="W122" s="39"/>
      <c r="X122" s="39"/>
      <c r="Y122" s="39"/>
      <c r="Z122" s="39"/>
      <c r="AA122" s="39"/>
      <c r="AB122" s="39"/>
      <c r="AC122" s="39"/>
      <c r="AD122" s="39"/>
      <c r="AE122" s="39"/>
      <c r="AR122" s="230" t="s">
        <v>144</v>
      </c>
      <c r="AT122" s="230" t="s">
        <v>139</v>
      </c>
      <c r="AU122" s="230" t="s">
        <v>83</v>
      </c>
      <c r="AY122" s="18" t="s">
        <v>137</v>
      </c>
      <c r="BE122" s="231">
        <f>IF(N122="základní",J122,0)</f>
        <v>0</v>
      </c>
      <c r="BF122" s="231">
        <f>IF(N122="snížená",J122,0)</f>
        <v>0</v>
      </c>
      <c r="BG122" s="231">
        <f>IF(N122="zákl. přenesená",J122,0)</f>
        <v>0</v>
      </c>
      <c r="BH122" s="231">
        <f>IF(N122="sníž. přenesená",J122,0)</f>
        <v>0</v>
      </c>
      <c r="BI122" s="231">
        <f>IF(N122="nulová",J122,0)</f>
        <v>0</v>
      </c>
      <c r="BJ122" s="18" t="s">
        <v>81</v>
      </c>
      <c r="BK122" s="231">
        <f>ROUND(I122*H122,2)</f>
        <v>0</v>
      </c>
      <c r="BL122" s="18" t="s">
        <v>144</v>
      </c>
      <c r="BM122" s="230" t="s">
        <v>901</v>
      </c>
    </row>
    <row r="123" s="2" customFormat="1">
      <c r="A123" s="39"/>
      <c r="B123" s="40"/>
      <c r="C123" s="41"/>
      <c r="D123" s="232" t="s">
        <v>146</v>
      </c>
      <c r="E123" s="41"/>
      <c r="F123" s="233" t="s">
        <v>165</v>
      </c>
      <c r="G123" s="41"/>
      <c r="H123" s="41"/>
      <c r="I123" s="137"/>
      <c r="J123" s="41"/>
      <c r="K123" s="41"/>
      <c r="L123" s="45"/>
      <c r="M123" s="234"/>
      <c r="N123" s="235"/>
      <c r="O123" s="85"/>
      <c r="P123" s="85"/>
      <c r="Q123" s="85"/>
      <c r="R123" s="85"/>
      <c r="S123" s="85"/>
      <c r="T123" s="86"/>
      <c r="U123" s="39"/>
      <c r="V123" s="39"/>
      <c r="W123" s="39"/>
      <c r="X123" s="39"/>
      <c r="Y123" s="39"/>
      <c r="Z123" s="39"/>
      <c r="AA123" s="39"/>
      <c r="AB123" s="39"/>
      <c r="AC123" s="39"/>
      <c r="AD123" s="39"/>
      <c r="AE123" s="39"/>
      <c r="AT123" s="18" t="s">
        <v>146</v>
      </c>
      <c r="AU123" s="18" t="s">
        <v>83</v>
      </c>
    </row>
    <row r="124" s="13" customFormat="1">
      <c r="A124" s="13"/>
      <c r="B124" s="236"/>
      <c r="C124" s="237"/>
      <c r="D124" s="232" t="s">
        <v>148</v>
      </c>
      <c r="E124" s="238" t="s">
        <v>19</v>
      </c>
      <c r="F124" s="239" t="s">
        <v>902</v>
      </c>
      <c r="G124" s="237"/>
      <c r="H124" s="240">
        <v>1057</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148</v>
      </c>
      <c r="AU124" s="246" t="s">
        <v>83</v>
      </c>
      <c r="AV124" s="13" t="s">
        <v>83</v>
      </c>
      <c r="AW124" s="13" t="s">
        <v>35</v>
      </c>
      <c r="AX124" s="13" t="s">
        <v>73</v>
      </c>
      <c r="AY124" s="246" t="s">
        <v>137</v>
      </c>
    </row>
    <row r="125" s="14" customFormat="1">
      <c r="A125" s="14"/>
      <c r="B125" s="247"/>
      <c r="C125" s="248"/>
      <c r="D125" s="232" t="s">
        <v>148</v>
      </c>
      <c r="E125" s="249" t="s">
        <v>19</v>
      </c>
      <c r="F125" s="250" t="s">
        <v>150</v>
      </c>
      <c r="G125" s="248"/>
      <c r="H125" s="251">
        <v>1057</v>
      </c>
      <c r="I125" s="252"/>
      <c r="J125" s="248"/>
      <c r="K125" s="248"/>
      <c r="L125" s="253"/>
      <c r="M125" s="254"/>
      <c r="N125" s="255"/>
      <c r="O125" s="255"/>
      <c r="P125" s="255"/>
      <c r="Q125" s="255"/>
      <c r="R125" s="255"/>
      <c r="S125" s="255"/>
      <c r="T125" s="256"/>
      <c r="U125" s="14"/>
      <c r="V125" s="14"/>
      <c r="W125" s="14"/>
      <c r="X125" s="14"/>
      <c r="Y125" s="14"/>
      <c r="Z125" s="14"/>
      <c r="AA125" s="14"/>
      <c r="AB125" s="14"/>
      <c r="AC125" s="14"/>
      <c r="AD125" s="14"/>
      <c r="AE125" s="14"/>
      <c r="AT125" s="257" t="s">
        <v>148</v>
      </c>
      <c r="AU125" s="257" t="s">
        <v>83</v>
      </c>
      <c r="AV125" s="14" t="s">
        <v>144</v>
      </c>
      <c r="AW125" s="14" t="s">
        <v>35</v>
      </c>
      <c r="AX125" s="14" t="s">
        <v>81</v>
      </c>
      <c r="AY125" s="257" t="s">
        <v>137</v>
      </c>
    </row>
    <row r="126" s="2" customFormat="1" ht="36" customHeight="1">
      <c r="A126" s="39"/>
      <c r="B126" s="40"/>
      <c r="C126" s="219" t="s">
        <v>186</v>
      </c>
      <c r="D126" s="219" t="s">
        <v>139</v>
      </c>
      <c r="E126" s="220" t="s">
        <v>187</v>
      </c>
      <c r="F126" s="221" t="s">
        <v>188</v>
      </c>
      <c r="G126" s="222" t="s">
        <v>163</v>
      </c>
      <c r="H126" s="223">
        <v>1180</v>
      </c>
      <c r="I126" s="224"/>
      <c r="J126" s="225">
        <f>ROUND(I126*H126,2)</f>
        <v>0</v>
      </c>
      <c r="K126" s="221" t="s">
        <v>143</v>
      </c>
      <c r="L126" s="45"/>
      <c r="M126" s="226" t="s">
        <v>19</v>
      </c>
      <c r="N126" s="227" t="s">
        <v>44</v>
      </c>
      <c r="O126" s="85"/>
      <c r="P126" s="228">
        <f>O126*H126</f>
        <v>0</v>
      </c>
      <c r="Q126" s="228">
        <v>0</v>
      </c>
      <c r="R126" s="228">
        <f>Q126*H126</f>
        <v>0</v>
      </c>
      <c r="S126" s="228">
        <v>0.32500000000000001</v>
      </c>
      <c r="T126" s="229">
        <f>S126*H126</f>
        <v>383.5</v>
      </c>
      <c r="U126" s="39"/>
      <c r="V126" s="39"/>
      <c r="W126" s="39"/>
      <c r="X126" s="39"/>
      <c r="Y126" s="39"/>
      <c r="Z126" s="39"/>
      <c r="AA126" s="39"/>
      <c r="AB126" s="39"/>
      <c r="AC126" s="39"/>
      <c r="AD126" s="39"/>
      <c r="AE126" s="39"/>
      <c r="AR126" s="230" t="s">
        <v>144</v>
      </c>
      <c r="AT126" s="230" t="s">
        <v>139</v>
      </c>
      <c r="AU126" s="230" t="s">
        <v>83</v>
      </c>
      <c r="AY126" s="18" t="s">
        <v>137</v>
      </c>
      <c r="BE126" s="231">
        <f>IF(N126="základní",J126,0)</f>
        <v>0</v>
      </c>
      <c r="BF126" s="231">
        <f>IF(N126="snížená",J126,0)</f>
        <v>0</v>
      </c>
      <c r="BG126" s="231">
        <f>IF(N126="zákl. přenesená",J126,0)</f>
        <v>0</v>
      </c>
      <c r="BH126" s="231">
        <f>IF(N126="sníž. přenesená",J126,0)</f>
        <v>0</v>
      </c>
      <c r="BI126" s="231">
        <f>IF(N126="nulová",J126,0)</f>
        <v>0</v>
      </c>
      <c r="BJ126" s="18" t="s">
        <v>81</v>
      </c>
      <c r="BK126" s="231">
        <f>ROUND(I126*H126,2)</f>
        <v>0</v>
      </c>
      <c r="BL126" s="18" t="s">
        <v>144</v>
      </c>
      <c r="BM126" s="230" t="s">
        <v>903</v>
      </c>
    </row>
    <row r="127" s="2" customFormat="1">
      <c r="A127" s="39"/>
      <c r="B127" s="40"/>
      <c r="C127" s="41"/>
      <c r="D127" s="232" t="s">
        <v>146</v>
      </c>
      <c r="E127" s="41"/>
      <c r="F127" s="233" t="s">
        <v>165</v>
      </c>
      <c r="G127" s="41"/>
      <c r="H127" s="41"/>
      <c r="I127" s="137"/>
      <c r="J127" s="41"/>
      <c r="K127" s="41"/>
      <c r="L127" s="45"/>
      <c r="M127" s="234"/>
      <c r="N127" s="235"/>
      <c r="O127" s="85"/>
      <c r="P127" s="85"/>
      <c r="Q127" s="85"/>
      <c r="R127" s="85"/>
      <c r="S127" s="85"/>
      <c r="T127" s="86"/>
      <c r="U127" s="39"/>
      <c r="V127" s="39"/>
      <c r="W127" s="39"/>
      <c r="X127" s="39"/>
      <c r="Y127" s="39"/>
      <c r="Z127" s="39"/>
      <c r="AA127" s="39"/>
      <c r="AB127" s="39"/>
      <c r="AC127" s="39"/>
      <c r="AD127" s="39"/>
      <c r="AE127" s="39"/>
      <c r="AT127" s="18" t="s">
        <v>146</v>
      </c>
      <c r="AU127" s="18" t="s">
        <v>83</v>
      </c>
    </row>
    <row r="128" s="13" customFormat="1">
      <c r="A128" s="13"/>
      <c r="B128" s="236"/>
      <c r="C128" s="237"/>
      <c r="D128" s="232" t="s">
        <v>148</v>
      </c>
      <c r="E128" s="238" t="s">
        <v>19</v>
      </c>
      <c r="F128" s="239" t="s">
        <v>904</v>
      </c>
      <c r="G128" s="237"/>
      <c r="H128" s="240">
        <v>1180</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148</v>
      </c>
      <c r="AU128" s="246" t="s">
        <v>83</v>
      </c>
      <c r="AV128" s="13" t="s">
        <v>83</v>
      </c>
      <c r="AW128" s="13" t="s">
        <v>35</v>
      </c>
      <c r="AX128" s="13" t="s">
        <v>73</v>
      </c>
      <c r="AY128" s="246" t="s">
        <v>137</v>
      </c>
    </row>
    <row r="129" s="14" customFormat="1">
      <c r="A129" s="14"/>
      <c r="B129" s="247"/>
      <c r="C129" s="248"/>
      <c r="D129" s="232" t="s">
        <v>148</v>
      </c>
      <c r="E129" s="249" t="s">
        <v>19</v>
      </c>
      <c r="F129" s="250" t="s">
        <v>150</v>
      </c>
      <c r="G129" s="248"/>
      <c r="H129" s="251">
        <v>1180</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148</v>
      </c>
      <c r="AU129" s="257" t="s">
        <v>83</v>
      </c>
      <c r="AV129" s="14" t="s">
        <v>144</v>
      </c>
      <c r="AW129" s="14" t="s">
        <v>35</v>
      </c>
      <c r="AX129" s="14" t="s">
        <v>81</v>
      </c>
      <c r="AY129" s="257" t="s">
        <v>137</v>
      </c>
    </row>
    <row r="130" s="2" customFormat="1" ht="24" customHeight="1">
      <c r="A130" s="39"/>
      <c r="B130" s="40"/>
      <c r="C130" s="219" t="s">
        <v>191</v>
      </c>
      <c r="D130" s="219" t="s">
        <v>139</v>
      </c>
      <c r="E130" s="220" t="s">
        <v>192</v>
      </c>
      <c r="F130" s="221" t="s">
        <v>193</v>
      </c>
      <c r="G130" s="222" t="s">
        <v>163</v>
      </c>
      <c r="H130" s="223">
        <v>1057</v>
      </c>
      <c r="I130" s="224"/>
      <c r="J130" s="225">
        <f>ROUND(I130*H130,2)</f>
        <v>0</v>
      </c>
      <c r="K130" s="221" t="s">
        <v>143</v>
      </c>
      <c r="L130" s="45"/>
      <c r="M130" s="226" t="s">
        <v>19</v>
      </c>
      <c r="N130" s="227" t="s">
        <v>44</v>
      </c>
      <c r="O130" s="85"/>
      <c r="P130" s="228">
        <f>O130*H130</f>
        <v>0</v>
      </c>
      <c r="Q130" s="228">
        <v>0</v>
      </c>
      <c r="R130" s="228">
        <f>Q130*H130</f>
        <v>0</v>
      </c>
      <c r="S130" s="228">
        <v>0.098000000000000004</v>
      </c>
      <c r="T130" s="229">
        <f>S130*H130</f>
        <v>103.586</v>
      </c>
      <c r="U130" s="39"/>
      <c r="V130" s="39"/>
      <c r="W130" s="39"/>
      <c r="X130" s="39"/>
      <c r="Y130" s="39"/>
      <c r="Z130" s="39"/>
      <c r="AA130" s="39"/>
      <c r="AB130" s="39"/>
      <c r="AC130" s="39"/>
      <c r="AD130" s="39"/>
      <c r="AE130" s="39"/>
      <c r="AR130" s="230" t="s">
        <v>144</v>
      </c>
      <c r="AT130" s="230" t="s">
        <v>139</v>
      </c>
      <c r="AU130" s="230" t="s">
        <v>83</v>
      </c>
      <c r="AY130" s="18" t="s">
        <v>137</v>
      </c>
      <c r="BE130" s="231">
        <f>IF(N130="základní",J130,0)</f>
        <v>0</v>
      </c>
      <c r="BF130" s="231">
        <f>IF(N130="snížená",J130,0)</f>
        <v>0</v>
      </c>
      <c r="BG130" s="231">
        <f>IF(N130="zákl. přenesená",J130,0)</f>
        <v>0</v>
      </c>
      <c r="BH130" s="231">
        <f>IF(N130="sníž. přenesená",J130,0)</f>
        <v>0</v>
      </c>
      <c r="BI130" s="231">
        <f>IF(N130="nulová",J130,0)</f>
        <v>0</v>
      </c>
      <c r="BJ130" s="18" t="s">
        <v>81</v>
      </c>
      <c r="BK130" s="231">
        <f>ROUND(I130*H130,2)</f>
        <v>0</v>
      </c>
      <c r="BL130" s="18" t="s">
        <v>144</v>
      </c>
      <c r="BM130" s="230" t="s">
        <v>905</v>
      </c>
    </row>
    <row r="131" s="2" customFormat="1">
      <c r="A131" s="39"/>
      <c r="B131" s="40"/>
      <c r="C131" s="41"/>
      <c r="D131" s="232" t="s">
        <v>146</v>
      </c>
      <c r="E131" s="41"/>
      <c r="F131" s="233" t="s">
        <v>165</v>
      </c>
      <c r="G131" s="41"/>
      <c r="H131" s="41"/>
      <c r="I131" s="137"/>
      <c r="J131" s="41"/>
      <c r="K131" s="41"/>
      <c r="L131" s="45"/>
      <c r="M131" s="234"/>
      <c r="N131" s="235"/>
      <c r="O131" s="85"/>
      <c r="P131" s="85"/>
      <c r="Q131" s="85"/>
      <c r="R131" s="85"/>
      <c r="S131" s="85"/>
      <c r="T131" s="86"/>
      <c r="U131" s="39"/>
      <c r="V131" s="39"/>
      <c r="W131" s="39"/>
      <c r="X131" s="39"/>
      <c r="Y131" s="39"/>
      <c r="Z131" s="39"/>
      <c r="AA131" s="39"/>
      <c r="AB131" s="39"/>
      <c r="AC131" s="39"/>
      <c r="AD131" s="39"/>
      <c r="AE131" s="39"/>
      <c r="AT131" s="18" t="s">
        <v>146</v>
      </c>
      <c r="AU131" s="18" t="s">
        <v>83</v>
      </c>
    </row>
    <row r="132" s="13" customFormat="1">
      <c r="A132" s="13"/>
      <c r="B132" s="236"/>
      <c r="C132" s="237"/>
      <c r="D132" s="232" t="s">
        <v>148</v>
      </c>
      <c r="E132" s="238" t="s">
        <v>19</v>
      </c>
      <c r="F132" s="239" t="s">
        <v>902</v>
      </c>
      <c r="G132" s="237"/>
      <c r="H132" s="240">
        <v>1057</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148</v>
      </c>
      <c r="AU132" s="246" t="s">
        <v>83</v>
      </c>
      <c r="AV132" s="13" t="s">
        <v>83</v>
      </c>
      <c r="AW132" s="13" t="s">
        <v>35</v>
      </c>
      <c r="AX132" s="13" t="s">
        <v>73</v>
      </c>
      <c r="AY132" s="246" t="s">
        <v>137</v>
      </c>
    </row>
    <row r="133" s="14" customFormat="1">
      <c r="A133" s="14"/>
      <c r="B133" s="247"/>
      <c r="C133" s="248"/>
      <c r="D133" s="232" t="s">
        <v>148</v>
      </c>
      <c r="E133" s="249" t="s">
        <v>19</v>
      </c>
      <c r="F133" s="250" t="s">
        <v>150</v>
      </c>
      <c r="G133" s="248"/>
      <c r="H133" s="251">
        <v>1057</v>
      </c>
      <c r="I133" s="252"/>
      <c r="J133" s="248"/>
      <c r="K133" s="248"/>
      <c r="L133" s="253"/>
      <c r="M133" s="254"/>
      <c r="N133" s="255"/>
      <c r="O133" s="255"/>
      <c r="P133" s="255"/>
      <c r="Q133" s="255"/>
      <c r="R133" s="255"/>
      <c r="S133" s="255"/>
      <c r="T133" s="256"/>
      <c r="U133" s="14"/>
      <c r="V133" s="14"/>
      <c r="W133" s="14"/>
      <c r="X133" s="14"/>
      <c r="Y133" s="14"/>
      <c r="Z133" s="14"/>
      <c r="AA133" s="14"/>
      <c r="AB133" s="14"/>
      <c r="AC133" s="14"/>
      <c r="AD133" s="14"/>
      <c r="AE133" s="14"/>
      <c r="AT133" s="257" t="s">
        <v>148</v>
      </c>
      <c r="AU133" s="257" t="s">
        <v>83</v>
      </c>
      <c r="AV133" s="14" t="s">
        <v>144</v>
      </c>
      <c r="AW133" s="14" t="s">
        <v>35</v>
      </c>
      <c r="AX133" s="14" t="s">
        <v>81</v>
      </c>
      <c r="AY133" s="257" t="s">
        <v>137</v>
      </c>
    </row>
    <row r="134" s="2" customFormat="1" ht="24" customHeight="1">
      <c r="A134" s="39"/>
      <c r="B134" s="40"/>
      <c r="C134" s="219" t="s">
        <v>195</v>
      </c>
      <c r="D134" s="219" t="s">
        <v>139</v>
      </c>
      <c r="E134" s="220" t="s">
        <v>196</v>
      </c>
      <c r="F134" s="221" t="s">
        <v>197</v>
      </c>
      <c r="G134" s="222" t="s">
        <v>163</v>
      </c>
      <c r="H134" s="223">
        <v>1180</v>
      </c>
      <c r="I134" s="224"/>
      <c r="J134" s="225">
        <f>ROUND(I134*H134,2)</f>
        <v>0</v>
      </c>
      <c r="K134" s="221" t="s">
        <v>143</v>
      </c>
      <c r="L134" s="45"/>
      <c r="M134" s="226" t="s">
        <v>19</v>
      </c>
      <c r="N134" s="227" t="s">
        <v>44</v>
      </c>
      <c r="O134" s="85"/>
      <c r="P134" s="228">
        <f>O134*H134</f>
        <v>0</v>
      </c>
      <c r="Q134" s="228">
        <v>0</v>
      </c>
      <c r="R134" s="228">
        <f>Q134*H134</f>
        <v>0</v>
      </c>
      <c r="S134" s="228">
        <v>0.316</v>
      </c>
      <c r="T134" s="229">
        <f>S134*H134</f>
        <v>372.88</v>
      </c>
      <c r="U134" s="39"/>
      <c r="V134" s="39"/>
      <c r="W134" s="39"/>
      <c r="X134" s="39"/>
      <c r="Y134" s="39"/>
      <c r="Z134" s="39"/>
      <c r="AA134" s="39"/>
      <c r="AB134" s="39"/>
      <c r="AC134" s="39"/>
      <c r="AD134" s="39"/>
      <c r="AE134" s="39"/>
      <c r="AR134" s="230" t="s">
        <v>144</v>
      </c>
      <c r="AT134" s="230" t="s">
        <v>139</v>
      </c>
      <c r="AU134" s="230" t="s">
        <v>83</v>
      </c>
      <c r="AY134" s="18" t="s">
        <v>137</v>
      </c>
      <c r="BE134" s="231">
        <f>IF(N134="základní",J134,0)</f>
        <v>0</v>
      </c>
      <c r="BF134" s="231">
        <f>IF(N134="snížená",J134,0)</f>
        <v>0</v>
      </c>
      <c r="BG134" s="231">
        <f>IF(N134="zákl. přenesená",J134,0)</f>
        <v>0</v>
      </c>
      <c r="BH134" s="231">
        <f>IF(N134="sníž. přenesená",J134,0)</f>
        <v>0</v>
      </c>
      <c r="BI134" s="231">
        <f>IF(N134="nulová",J134,0)</f>
        <v>0</v>
      </c>
      <c r="BJ134" s="18" t="s">
        <v>81</v>
      </c>
      <c r="BK134" s="231">
        <f>ROUND(I134*H134,2)</f>
        <v>0</v>
      </c>
      <c r="BL134" s="18" t="s">
        <v>144</v>
      </c>
      <c r="BM134" s="230" t="s">
        <v>906</v>
      </c>
    </row>
    <row r="135" s="2" customFormat="1">
      <c r="A135" s="39"/>
      <c r="B135" s="40"/>
      <c r="C135" s="41"/>
      <c r="D135" s="232" t="s">
        <v>146</v>
      </c>
      <c r="E135" s="41"/>
      <c r="F135" s="233" t="s">
        <v>165</v>
      </c>
      <c r="G135" s="41"/>
      <c r="H135" s="41"/>
      <c r="I135" s="137"/>
      <c r="J135" s="41"/>
      <c r="K135" s="41"/>
      <c r="L135" s="45"/>
      <c r="M135" s="234"/>
      <c r="N135" s="235"/>
      <c r="O135" s="85"/>
      <c r="P135" s="85"/>
      <c r="Q135" s="85"/>
      <c r="R135" s="85"/>
      <c r="S135" s="85"/>
      <c r="T135" s="86"/>
      <c r="U135" s="39"/>
      <c r="V135" s="39"/>
      <c r="W135" s="39"/>
      <c r="X135" s="39"/>
      <c r="Y135" s="39"/>
      <c r="Z135" s="39"/>
      <c r="AA135" s="39"/>
      <c r="AB135" s="39"/>
      <c r="AC135" s="39"/>
      <c r="AD135" s="39"/>
      <c r="AE135" s="39"/>
      <c r="AT135" s="18" t="s">
        <v>146</v>
      </c>
      <c r="AU135" s="18" t="s">
        <v>83</v>
      </c>
    </row>
    <row r="136" s="13" customFormat="1">
      <c r="A136" s="13"/>
      <c r="B136" s="236"/>
      <c r="C136" s="237"/>
      <c r="D136" s="232" t="s">
        <v>148</v>
      </c>
      <c r="E136" s="238" t="s">
        <v>19</v>
      </c>
      <c r="F136" s="239" t="s">
        <v>904</v>
      </c>
      <c r="G136" s="237"/>
      <c r="H136" s="240">
        <v>1180</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148</v>
      </c>
      <c r="AU136" s="246" t="s">
        <v>83</v>
      </c>
      <c r="AV136" s="13" t="s">
        <v>83</v>
      </c>
      <c r="AW136" s="13" t="s">
        <v>35</v>
      </c>
      <c r="AX136" s="13" t="s">
        <v>73</v>
      </c>
      <c r="AY136" s="246" t="s">
        <v>137</v>
      </c>
    </row>
    <row r="137" s="14" customFormat="1">
      <c r="A137" s="14"/>
      <c r="B137" s="247"/>
      <c r="C137" s="248"/>
      <c r="D137" s="232" t="s">
        <v>148</v>
      </c>
      <c r="E137" s="249" t="s">
        <v>19</v>
      </c>
      <c r="F137" s="250" t="s">
        <v>150</v>
      </c>
      <c r="G137" s="248"/>
      <c r="H137" s="251">
        <v>1180</v>
      </c>
      <c r="I137" s="252"/>
      <c r="J137" s="248"/>
      <c r="K137" s="248"/>
      <c r="L137" s="253"/>
      <c r="M137" s="254"/>
      <c r="N137" s="255"/>
      <c r="O137" s="255"/>
      <c r="P137" s="255"/>
      <c r="Q137" s="255"/>
      <c r="R137" s="255"/>
      <c r="S137" s="255"/>
      <c r="T137" s="256"/>
      <c r="U137" s="14"/>
      <c r="V137" s="14"/>
      <c r="W137" s="14"/>
      <c r="X137" s="14"/>
      <c r="Y137" s="14"/>
      <c r="Z137" s="14"/>
      <c r="AA137" s="14"/>
      <c r="AB137" s="14"/>
      <c r="AC137" s="14"/>
      <c r="AD137" s="14"/>
      <c r="AE137" s="14"/>
      <c r="AT137" s="257" t="s">
        <v>148</v>
      </c>
      <c r="AU137" s="257" t="s">
        <v>83</v>
      </c>
      <c r="AV137" s="14" t="s">
        <v>144</v>
      </c>
      <c r="AW137" s="14" t="s">
        <v>35</v>
      </c>
      <c r="AX137" s="14" t="s">
        <v>81</v>
      </c>
      <c r="AY137" s="257" t="s">
        <v>137</v>
      </c>
    </row>
    <row r="138" s="2" customFormat="1" ht="24" customHeight="1">
      <c r="A138" s="39"/>
      <c r="B138" s="40"/>
      <c r="C138" s="219" t="s">
        <v>199</v>
      </c>
      <c r="D138" s="219" t="s">
        <v>139</v>
      </c>
      <c r="E138" s="220" t="s">
        <v>200</v>
      </c>
      <c r="F138" s="221" t="s">
        <v>201</v>
      </c>
      <c r="G138" s="222" t="s">
        <v>202</v>
      </c>
      <c r="H138" s="223">
        <v>628</v>
      </c>
      <c r="I138" s="224"/>
      <c r="J138" s="225">
        <f>ROUND(I138*H138,2)</f>
        <v>0</v>
      </c>
      <c r="K138" s="221" t="s">
        <v>143</v>
      </c>
      <c r="L138" s="45"/>
      <c r="M138" s="226" t="s">
        <v>19</v>
      </c>
      <c r="N138" s="227" t="s">
        <v>44</v>
      </c>
      <c r="O138" s="85"/>
      <c r="P138" s="228">
        <f>O138*H138</f>
        <v>0</v>
      </c>
      <c r="Q138" s="228">
        <v>0</v>
      </c>
      <c r="R138" s="228">
        <f>Q138*H138</f>
        <v>0</v>
      </c>
      <c r="S138" s="228">
        <v>0.28999999999999998</v>
      </c>
      <c r="T138" s="229">
        <f>S138*H138</f>
        <v>182.11999999999998</v>
      </c>
      <c r="U138" s="39"/>
      <c r="V138" s="39"/>
      <c r="W138" s="39"/>
      <c r="X138" s="39"/>
      <c r="Y138" s="39"/>
      <c r="Z138" s="39"/>
      <c r="AA138" s="39"/>
      <c r="AB138" s="39"/>
      <c r="AC138" s="39"/>
      <c r="AD138" s="39"/>
      <c r="AE138" s="39"/>
      <c r="AR138" s="230" t="s">
        <v>144</v>
      </c>
      <c r="AT138" s="230" t="s">
        <v>139</v>
      </c>
      <c r="AU138" s="230" t="s">
        <v>83</v>
      </c>
      <c r="AY138" s="18" t="s">
        <v>137</v>
      </c>
      <c r="BE138" s="231">
        <f>IF(N138="základní",J138,0)</f>
        <v>0</v>
      </c>
      <c r="BF138" s="231">
        <f>IF(N138="snížená",J138,0)</f>
        <v>0</v>
      </c>
      <c r="BG138" s="231">
        <f>IF(N138="zákl. přenesená",J138,0)</f>
        <v>0</v>
      </c>
      <c r="BH138" s="231">
        <f>IF(N138="sníž. přenesená",J138,0)</f>
        <v>0</v>
      </c>
      <c r="BI138" s="231">
        <f>IF(N138="nulová",J138,0)</f>
        <v>0</v>
      </c>
      <c r="BJ138" s="18" t="s">
        <v>81</v>
      </c>
      <c r="BK138" s="231">
        <f>ROUND(I138*H138,2)</f>
        <v>0</v>
      </c>
      <c r="BL138" s="18" t="s">
        <v>144</v>
      </c>
      <c r="BM138" s="230" t="s">
        <v>907</v>
      </c>
    </row>
    <row r="139" s="2" customFormat="1">
      <c r="A139" s="39"/>
      <c r="B139" s="40"/>
      <c r="C139" s="41"/>
      <c r="D139" s="232" t="s">
        <v>146</v>
      </c>
      <c r="E139" s="41"/>
      <c r="F139" s="233" t="s">
        <v>204</v>
      </c>
      <c r="G139" s="41"/>
      <c r="H139" s="41"/>
      <c r="I139" s="137"/>
      <c r="J139" s="41"/>
      <c r="K139" s="41"/>
      <c r="L139" s="45"/>
      <c r="M139" s="234"/>
      <c r="N139" s="235"/>
      <c r="O139" s="85"/>
      <c r="P139" s="85"/>
      <c r="Q139" s="85"/>
      <c r="R139" s="85"/>
      <c r="S139" s="85"/>
      <c r="T139" s="86"/>
      <c r="U139" s="39"/>
      <c r="V139" s="39"/>
      <c r="W139" s="39"/>
      <c r="X139" s="39"/>
      <c r="Y139" s="39"/>
      <c r="Z139" s="39"/>
      <c r="AA139" s="39"/>
      <c r="AB139" s="39"/>
      <c r="AC139" s="39"/>
      <c r="AD139" s="39"/>
      <c r="AE139" s="39"/>
      <c r="AT139" s="18" t="s">
        <v>146</v>
      </c>
      <c r="AU139" s="18" t="s">
        <v>83</v>
      </c>
    </row>
    <row r="140" s="13" customFormat="1">
      <c r="A140" s="13"/>
      <c r="B140" s="236"/>
      <c r="C140" s="237"/>
      <c r="D140" s="232" t="s">
        <v>148</v>
      </c>
      <c r="E140" s="238" t="s">
        <v>19</v>
      </c>
      <c r="F140" s="239" t="s">
        <v>908</v>
      </c>
      <c r="G140" s="237"/>
      <c r="H140" s="240">
        <v>403</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148</v>
      </c>
      <c r="AU140" s="246" t="s">
        <v>83</v>
      </c>
      <c r="AV140" s="13" t="s">
        <v>83</v>
      </c>
      <c r="AW140" s="13" t="s">
        <v>35</v>
      </c>
      <c r="AX140" s="13" t="s">
        <v>73</v>
      </c>
      <c r="AY140" s="246" t="s">
        <v>137</v>
      </c>
    </row>
    <row r="141" s="13" customFormat="1">
      <c r="A141" s="13"/>
      <c r="B141" s="236"/>
      <c r="C141" s="237"/>
      <c r="D141" s="232" t="s">
        <v>148</v>
      </c>
      <c r="E141" s="238" t="s">
        <v>19</v>
      </c>
      <c r="F141" s="239" t="s">
        <v>909</v>
      </c>
      <c r="G141" s="237"/>
      <c r="H141" s="240">
        <v>225</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148</v>
      </c>
      <c r="AU141" s="246" t="s">
        <v>83</v>
      </c>
      <c r="AV141" s="13" t="s">
        <v>83</v>
      </c>
      <c r="AW141" s="13" t="s">
        <v>35</v>
      </c>
      <c r="AX141" s="13" t="s">
        <v>73</v>
      </c>
      <c r="AY141" s="246" t="s">
        <v>137</v>
      </c>
    </row>
    <row r="142" s="14" customFormat="1">
      <c r="A142" s="14"/>
      <c r="B142" s="247"/>
      <c r="C142" s="248"/>
      <c r="D142" s="232" t="s">
        <v>148</v>
      </c>
      <c r="E142" s="249" t="s">
        <v>19</v>
      </c>
      <c r="F142" s="250" t="s">
        <v>150</v>
      </c>
      <c r="G142" s="248"/>
      <c r="H142" s="251">
        <v>628</v>
      </c>
      <c r="I142" s="252"/>
      <c r="J142" s="248"/>
      <c r="K142" s="248"/>
      <c r="L142" s="253"/>
      <c r="M142" s="254"/>
      <c r="N142" s="255"/>
      <c r="O142" s="255"/>
      <c r="P142" s="255"/>
      <c r="Q142" s="255"/>
      <c r="R142" s="255"/>
      <c r="S142" s="255"/>
      <c r="T142" s="256"/>
      <c r="U142" s="14"/>
      <c r="V142" s="14"/>
      <c r="W142" s="14"/>
      <c r="X142" s="14"/>
      <c r="Y142" s="14"/>
      <c r="Z142" s="14"/>
      <c r="AA142" s="14"/>
      <c r="AB142" s="14"/>
      <c r="AC142" s="14"/>
      <c r="AD142" s="14"/>
      <c r="AE142" s="14"/>
      <c r="AT142" s="257" t="s">
        <v>148</v>
      </c>
      <c r="AU142" s="257" t="s">
        <v>83</v>
      </c>
      <c r="AV142" s="14" t="s">
        <v>144</v>
      </c>
      <c r="AW142" s="14" t="s">
        <v>35</v>
      </c>
      <c r="AX142" s="14" t="s">
        <v>81</v>
      </c>
      <c r="AY142" s="257" t="s">
        <v>137</v>
      </c>
    </row>
    <row r="143" s="2" customFormat="1" ht="24" customHeight="1">
      <c r="A143" s="39"/>
      <c r="B143" s="40"/>
      <c r="C143" s="219" t="s">
        <v>207</v>
      </c>
      <c r="D143" s="219" t="s">
        <v>139</v>
      </c>
      <c r="E143" s="220" t="s">
        <v>208</v>
      </c>
      <c r="F143" s="221" t="s">
        <v>209</v>
      </c>
      <c r="G143" s="222" t="s">
        <v>202</v>
      </c>
      <c r="H143" s="223">
        <v>23</v>
      </c>
      <c r="I143" s="224"/>
      <c r="J143" s="225">
        <f>ROUND(I143*H143,2)</f>
        <v>0</v>
      </c>
      <c r="K143" s="221" t="s">
        <v>143</v>
      </c>
      <c r="L143" s="45"/>
      <c r="M143" s="226" t="s">
        <v>19</v>
      </c>
      <c r="N143" s="227" t="s">
        <v>44</v>
      </c>
      <c r="O143" s="85"/>
      <c r="P143" s="228">
        <f>O143*H143</f>
        <v>0</v>
      </c>
      <c r="Q143" s="228">
        <v>0</v>
      </c>
      <c r="R143" s="228">
        <f>Q143*H143</f>
        <v>0</v>
      </c>
      <c r="S143" s="228">
        <v>0.11500000000000001</v>
      </c>
      <c r="T143" s="229">
        <f>S143*H143</f>
        <v>2.645</v>
      </c>
      <c r="U143" s="39"/>
      <c r="V143" s="39"/>
      <c r="W143" s="39"/>
      <c r="X143" s="39"/>
      <c r="Y143" s="39"/>
      <c r="Z143" s="39"/>
      <c r="AA143" s="39"/>
      <c r="AB143" s="39"/>
      <c r="AC143" s="39"/>
      <c r="AD143" s="39"/>
      <c r="AE143" s="39"/>
      <c r="AR143" s="230" t="s">
        <v>144</v>
      </c>
      <c r="AT143" s="230" t="s">
        <v>139</v>
      </c>
      <c r="AU143" s="230" t="s">
        <v>83</v>
      </c>
      <c r="AY143" s="18" t="s">
        <v>137</v>
      </c>
      <c r="BE143" s="231">
        <f>IF(N143="základní",J143,0)</f>
        <v>0</v>
      </c>
      <c r="BF143" s="231">
        <f>IF(N143="snížená",J143,0)</f>
        <v>0</v>
      </c>
      <c r="BG143" s="231">
        <f>IF(N143="zákl. přenesená",J143,0)</f>
        <v>0</v>
      </c>
      <c r="BH143" s="231">
        <f>IF(N143="sníž. přenesená",J143,0)</f>
        <v>0</v>
      </c>
      <c r="BI143" s="231">
        <f>IF(N143="nulová",J143,0)</f>
        <v>0</v>
      </c>
      <c r="BJ143" s="18" t="s">
        <v>81</v>
      </c>
      <c r="BK143" s="231">
        <f>ROUND(I143*H143,2)</f>
        <v>0</v>
      </c>
      <c r="BL143" s="18" t="s">
        <v>144</v>
      </c>
      <c r="BM143" s="230" t="s">
        <v>910</v>
      </c>
    </row>
    <row r="144" s="2" customFormat="1">
      <c r="A144" s="39"/>
      <c r="B144" s="40"/>
      <c r="C144" s="41"/>
      <c r="D144" s="232" t="s">
        <v>146</v>
      </c>
      <c r="E144" s="41"/>
      <c r="F144" s="233" t="s">
        <v>204</v>
      </c>
      <c r="G144" s="41"/>
      <c r="H144" s="41"/>
      <c r="I144" s="137"/>
      <c r="J144" s="41"/>
      <c r="K144" s="41"/>
      <c r="L144" s="45"/>
      <c r="M144" s="234"/>
      <c r="N144" s="235"/>
      <c r="O144" s="85"/>
      <c r="P144" s="85"/>
      <c r="Q144" s="85"/>
      <c r="R144" s="85"/>
      <c r="S144" s="85"/>
      <c r="T144" s="86"/>
      <c r="U144" s="39"/>
      <c r="V144" s="39"/>
      <c r="W144" s="39"/>
      <c r="X144" s="39"/>
      <c r="Y144" s="39"/>
      <c r="Z144" s="39"/>
      <c r="AA144" s="39"/>
      <c r="AB144" s="39"/>
      <c r="AC144" s="39"/>
      <c r="AD144" s="39"/>
      <c r="AE144" s="39"/>
      <c r="AT144" s="18" t="s">
        <v>146</v>
      </c>
      <c r="AU144" s="18" t="s">
        <v>83</v>
      </c>
    </row>
    <row r="145" s="13" customFormat="1">
      <c r="A145" s="13"/>
      <c r="B145" s="236"/>
      <c r="C145" s="237"/>
      <c r="D145" s="232" t="s">
        <v>148</v>
      </c>
      <c r="E145" s="238" t="s">
        <v>19</v>
      </c>
      <c r="F145" s="239" t="s">
        <v>911</v>
      </c>
      <c r="G145" s="237"/>
      <c r="H145" s="240">
        <v>23</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148</v>
      </c>
      <c r="AU145" s="246" t="s">
        <v>83</v>
      </c>
      <c r="AV145" s="13" t="s">
        <v>83</v>
      </c>
      <c r="AW145" s="13" t="s">
        <v>35</v>
      </c>
      <c r="AX145" s="13" t="s">
        <v>73</v>
      </c>
      <c r="AY145" s="246" t="s">
        <v>137</v>
      </c>
    </row>
    <row r="146" s="14" customFormat="1">
      <c r="A146" s="14"/>
      <c r="B146" s="247"/>
      <c r="C146" s="248"/>
      <c r="D146" s="232" t="s">
        <v>148</v>
      </c>
      <c r="E146" s="249" t="s">
        <v>19</v>
      </c>
      <c r="F146" s="250" t="s">
        <v>150</v>
      </c>
      <c r="G146" s="248"/>
      <c r="H146" s="251">
        <v>23</v>
      </c>
      <c r="I146" s="252"/>
      <c r="J146" s="248"/>
      <c r="K146" s="248"/>
      <c r="L146" s="253"/>
      <c r="M146" s="254"/>
      <c r="N146" s="255"/>
      <c r="O146" s="255"/>
      <c r="P146" s="255"/>
      <c r="Q146" s="255"/>
      <c r="R146" s="255"/>
      <c r="S146" s="255"/>
      <c r="T146" s="256"/>
      <c r="U146" s="14"/>
      <c r="V146" s="14"/>
      <c r="W146" s="14"/>
      <c r="X146" s="14"/>
      <c r="Y146" s="14"/>
      <c r="Z146" s="14"/>
      <c r="AA146" s="14"/>
      <c r="AB146" s="14"/>
      <c r="AC146" s="14"/>
      <c r="AD146" s="14"/>
      <c r="AE146" s="14"/>
      <c r="AT146" s="257" t="s">
        <v>148</v>
      </c>
      <c r="AU146" s="257" t="s">
        <v>83</v>
      </c>
      <c r="AV146" s="14" t="s">
        <v>144</v>
      </c>
      <c r="AW146" s="14" t="s">
        <v>35</v>
      </c>
      <c r="AX146" s="14" t="s">
        <v>81</v>
      </c>
      <c r="AY146" s="257" t="s">
        <v>137</v>
      </c>
    </row>
    <row r="147" s="2" customFormat="1" ht="24" customHeight="1">
      <c r="A147" s="39"/>
      <c r="B147" s="40"/>
      <c r="C147" s="219" t="s">
        <v>212</v>
      </c>
      <c r="D147" s="219" t="s">
        <v>139</v>
      </c>
      <c r="E147" s="220" t="s">
        <v>213</v>
      </c>
      <c r="F147" s="221" t="s">
        <v>214</v>
      </c>
      <c r="G147" s="222" t="s">
        <v>202</v>
      </c>
      <c r="H147" s="223">
        <v>59</v>
      </c>
      <c r="I147" s="224"/>
      <c r="J147" s="225">
        <f>ROUND(I147*H147,2)</f>
        <v>0</v>
      </c>
      <c r="K147" s="221" t="s">
        <v>143</v>
      </c>
      <c r="L147" s="45"/>
      <c r="M147" s="226" t="s">
        <v>19</v>
      </c>
      <c r="N147" s="227" t="s">
        <v>44</v>
      </c>
      <c r="O147" s="85"/>
      <c r="P147" s="228">
        <f>O147*H147</f>
        <v>0</v>
      </c>
      <c r="Q147" s="228">
        <v>0</v>
      </c>
      <c r="R147" s="228">
        <f>Q147*H147</f>
        <v>0</v>
      </c>
      <c r="S147" s="228">
        <v>0.040000000000000001</v>
      </c>
      <c r="T147" s="229">
        <f>S147*H147</f>
        <v>2.3599999999999999</v>
      </c>
      <c r="U147" s="39"/>
      <c r="V147" s="39"/>
      <c r="W147" s="39"/>
      <c r="X147" s="39"/>
      <c r="Y147" s="39"/>
      <c r="Z147" s="39"/>
      <c r="AA147" s="39"/>
      <c r="AB147" s="39"/>
      <c r="AC147" s="39"/>
      <c r="AD147" s="39"/>
      <c r="AE147" s="39"/>
      <c r="AR147" s="230" t="s">
        <v>144</v>
      </c>
      <c r="AT147" s="230" t="s">
        <v>139</v>
      </c>
      <c r="AU147" s="230" t="s">
        <v>83</v>
      </c>
      <c r="AY147" s="18" t="s">
        <v>137</v>
      </c>
      <c r="BE147" s="231">
        <f>IF(N147="základní",J147,0)</f>
        <v>0</v>
      </c>
      <c r="BF147" s="231">
        <f>IF(N147="snížená",J147,0)</f>
        <v>0</v>
      </c>
      <c r="BG147" s="231">
        <f>IF(N147="zákl. přenesená",J147,0)</f>
        <v>0</v>
      </c>
      <c r="BH147" s="231">
        <f>IF(N147="sníž. přenesená",J147,0)</f>
        <v>0</v>
      </c>
      <c r="BI147" s="231">
        <f>IF(N147="nulová",J147,0)</f>
        <v>0</v>
      </c>
      <c r="BJ147" s="18" t="s">
        <v>81</v>
      </c>
      <c r="BK147" s="231">
        <f>ROUND(I147*H147,2)</f>
        <v>0</v>
      </c>
      <c r="BL147" s="18" t="s">
        <v>144</v>
      </c>
      <c r="BM147" s="230" t="s">
        <v>912</v>
      </c>
    </row>
    <row r="148" s="2" customFormat="1">
      <c r="A148" s="39"/>
      <c r="B148" s="40"/>
      <c r="C148" s="41"/>
      <c r="D148" s="232" t="s">
        <v>146</v>
      </c>
      <c r="E148" s="41"/>
      <c r="F148" s="233" t="s">
        <v>204</v>
      </c>
      <c r="G148" s="41"/>
      <c r="H148" s="41"/>
      <c r="I148" s="137"/>
      <c r="J148" s="41"/>
      <c r="K148" s="41"/>
      <c r="L148" s="45"/>
      <c r="M148" s="234"/>
      <c r="N148" s="235"/>
      <c r="O148" s="85"/>
      <c r="P148" s="85"/>
      <c r="Q148" s="85"/>
      <c r="R148" s="85"/>
      <c r="S148" s="85"/>
      <c r="T148" s="86"/>
      <c r="U148" s="39"/>
      <c r="V148" s="39"/>
      <c r="W148" s="39"/>
      <c r="X148" s="39"/>
      <c r="Y148" s="39"/>
      <c r="Z148" s="39"/>
      <c r="AA148" s="39"/>
      <c r="AB148" s="39"/>
      <c r="AC148" s="39"/>
      <c r="AD148" s="39"/>
      <c r="AE148" s="39"/>
      <c r="AT148" s="18" t="s">
        <v>146</v>
      </c>
      <c r="AU148" s="18" t="s">
        <v>83</v>
      </c>
    </row>
    <row r="149" s="13" customFormat="1">
      <c r="A149" s="13"/>
      <c r="B149" s="236"/>
      <c r="C149" s="237"/>
      <c r="D149" s="232" t="s">
        <v>148</v>
      </c>
      <c r="E149" s="238" t="s">
        <v>19</v>
      </c>
      <c r="F149" s="239" t="s">
        <v>913</v>
      </c>
      <c r="G149" s="237"/>
      <c r="H149" s="240">
        <v>59</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148</v>
      </c>
      <c r="AU149" s="246" t="s">
        <v>83</v>
      </c>
      <c r="AV149" s="13" t="s">
        <v>83</v>
      </c>
      <c r="AW149" s="13" t="s">
        <v>35</v>
      </c>
      <c r="AX149" s="13" t="s">
        <v>73</v>
      </c>
      <c r="AY149" s="246" t="s">
        <v>137</v>
      </c>
    </row>
    <row r="150" s="14" customFormat="1">
      <c r="A150" s="14"/>
      <c r="B150" s="247"/>
      <c r="C150" s="248"/>
      <c r="D150" s="232" t="s">
        <v>148</v>
      </c>
      <c r="E150" s="249" t="s">
        <v>19</v>
      </c>
      <c r="F150" s="250" t="s">
        <v>150</v>
      </c>
      <c r="G150" s="248"/>
      <c r="H150" s="251">
        <v>59</v>
      </c>
      <c r="I150" s="252"/>
      <c r="J150" s="248"/>
      <c r="K150" s="248"/>
      <c r="L150" s="253"/>
      <c r="M150" s="254"/>
      <c r="N150" s="255"/>
      <c r="O150" s="255"/>
      <c r="P150" s="255"/>
      <c r="Q150" s="255"/>
      <c r="R150" s="255"/>
      <c r="S150" s="255"/>
      <c r="T150" s="256"/>
      <c r="U150" s="14"/>
      <c r="V150" s="14"/>
      <c r="W150" s="14"/>
      <c r="X150" s="14"/>
      <c r="Y150" s="14"/>
      <c r="Z150" s="14"/>
      <c r="AA150" s="14"/>
      <c r="AB150" s="14"/>
      <c r="AC150" s="14"/>
      <c r="AD150" s="14"/>
      <c r="AE150" s="14"/>
      <c r="AT150" s="257" t="s">
        <v>148</v>
      </c>
      <c r="AU150" s="257" t="s">
        <v>83</v>
      </c>
      <c r="AV150" s="14" t="s">
        <v>144</v>
      </c>
      <c r="AW150" s="14" t="s">
        <v>35</v>
      </c>
      <c r="AX150" s="14" t="s">
        <v>81</v>
      </c>
      <c r="AY150" s="257" t="s">
        <v>137</v>
      </c>
    </row>
    <row r="151" s="2" customFormat="1" ht="24" customHeight="1">
      <c r="A151" s="39"/>
      <c r="B151" s="40"/>
      <c r="C151" s="219" t="s">
        <v>8</v>
      </c>
      <c r="D151" s="219" t="s">
        <v>139</v>
      </c>
      <c r="E151" s="220" t="s">
        <v>217</v>
      </c>
      <c r="F151" s="221" t="s">
        <v>218</v>
      </c>
      <c r="G151" s="222" t="s">
        <v>219</v>
      </c>
      <c r="H151" s="223">
        <v>95.400000000000006</v>
      </c>
      <c r="I151" s="224"/>
      <c r="J151" s="225">
        <f>ROUND(I151*H151,2)</f>
        <v>0</v>
      </c>
      <c r="K151" s="221" t="s">
        <v>143</v>
      </c>
      <c r="L151" s="45"/>
      <c r="M151" s="226" t="s">
        <v>19</v>
      </c>
      <c r="N151" s="227" t="s">
        <v>44</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144</v>
      </c>
      <c r="AT151" s="230" t="s">
        <v>139</v>
      </c>
      <c r="AU151" s="230" t="s">
        <v>83</v>
      </c>
      <c r="AY151" s="18" t="s">
        <v>137</v>
      </c>
      <c r="BE151" s="231">
        <f>IF(N151="základní",J151,0)</f>
        <v>0</v>
      </c>
      <c r="BF151" s="231">
        <f>IF(N151="snížená",J151,0)</f>
        <v>0</v>
      </c>
      <c r="BG151" s="231">
        <f>IF(N151="zákl. přenesená",J151,0)</f>
        <v>0</v>
      </c>
      <c r="BH151" s="231">
        <f>IF(N151="sníž. přenesená",J151,0)</f>
        <v>0</v>
      </c>
      <c r="BI151" s="231">
        <f>IF(N151="nulová",J151,0)</f>
        <v>0</v>
      </c>
      <c r="BJ151" s="18" t="s">
        <v>81</v>
      </c>
      <c r="BK151" s="231">
        <f>ROUND(I151*H151,2)</f>
        <v>0</v>
      </c>
      <c r="BL151" s="18" t="s">
        <v>144</v>
      </c>
      <c r="BM151" s="230" t="s">
        <v>914</v>
      </c>
    </row>
    <row r="152" s="2" customFormat="1">
      <c r="A152" s="39"/>
      <c r="B152" s="40"/>
      <c r="C152" s="41"/>
      <c r="D152" s="232" t="s">
        <v>146</v>
      </c>
      <c r="E152" s="41"/>
      <c r="F152" s="233" t="s">
        <v>221</v>
      </c>
      <c r="G152" s="41"/>
      <c r="H152" s="41"/>
      <c r="I152" s="137"/>
      <c r="J152" s="41"/>
      <c r="K152" s="41"/>
      <c r="L152" s="45"/>
      <c r="M152" s="234"/>
      <c r="N152" s="235"/>
      <c r="O152" s="85"/>
      <c r="P152" s="85"/>
      <c r="Q152" s="85"/>
      <c r="R152" s="85"/>
      <c r="S152" s="85"/>
      <c r="T152" s="86"/>
      <c r="U152" s="39"/>
      <c r="V152" s="39"/>
      <c r="W152" s="39"/>
      <c r="X152" s="39"/>
      <c r="Y152" s="39"/>
      <c r="Z152" s="39"/>
      <c r="AA152" s="39"/>
      <c r="AB152" s="39"/>
      <c r="AC152" s="39"/>
      <c r="AD152" s="39"/>
      <c r="AE152" s="39"/>
      <c r="AT152" s="18" t="s">
        <v>146</v>
      </c>
      <c r="AU152" s="18" t="s">
        <v>83</v>
      </c>
    </row>
    <row r="153" s="13" customFormat="1">
      <c r="A153" s="13"/>
      <c r="B153" s="236"/>
      <c r="C153" s="237"/>
      <c r="D153" s="232" t="s">
        <v>148</v>
      </c>
      <c r="E153" s="238" t="s">
        <v>19</v>
      </c>
      <c r="F153" s="239" t="s">
        <v>915</v>
      </c>
      <c r="G153" s="237"/>
      <c r="H153" s="240">
        <v>95.400000000000006</v>
      </c>
      <c r="I153" s="241"/>
      <c r="J153" s="237"/>
      <c r="K153" s="237"/>
      <c r="L153" s="242"/>
      <c r="M153" s="243"/>
      <c r="N153" s="244"/>
      <c r="O153" s="244"/>
      <c r="P153" s="244"/>
      <c r="Q153" s="244"/>
      <c r="R153" s="244"/>
      <c r="S153" s="244"/>
      <c r="T153" s="245"/>
      <c r="U153" s="13"/>
      <c r="V153" s="13"/>
      <c r="W153" s="13"/>
      <c r="X153" s="13"/>
      <c r="Y153" s="13"/>
      <c r="Z153" s="13"/>
      <c r="AA153" s="13"/>
      <c r="AB153" s="13"/>
      <c r="AC153" s="13"/>
      <c r="AD153" s="13"/>
      <c r="AE153" s="13"/>
      <c r="AT153" s="246" t="s">
        <v>148</v>
      </c>
      <c r="AU153" s="246" t="s">
        <v>83</v>
      </c>
      <c r="AV153" s="13" t="s">
        <v>83</v>
      </c>
      <c r="AW153" s="13" t="s">
        <v>35</v>
      </c>
      <c r="AX153" s="13" t="s">
        <v>73</v>
      </c>
      <c r="AY153" s="246" t="s">
        <v>137</v>
      </c>
    </row>
    <row r="154" s="14" customFormat="1">
      <c r="A154" s="14"/>
      <c r="B154" s="247"/>
      <c r="C154" s="248"/>
      <c r="D154" s="232" t="s">
        <v>148</v>
      </c>
      <c r="E154" s="249" t="s">
        <v>19</v>
      </c>
      <c r="F154" s="250" t="s">
        <v>150</v>
      </c>
      <c r="G154" s="248"/>
      <c r="H154" s="251">
        <v>95.400000000000006</v>
      </c>
      <c r="I154" s="252"/>
      <c r="J154" s="248"/>
      <c r="K154" s="248"/>
      <c r="L154" s="253"/>
      <c r="M154" s="254"/>
      <c r="N154" s="255"/>
      <c r="O154" s="255"/>
      <c r="P154" s="255"/>
      <c r="Q154" s="255"/>
      <c r="R154" s="255"/>
      <c r="S154" s="255"/>
      <c r="T154" s="256"/>
      <c r="U154" s="14"/>
      <c r="V154" s="14"/>
      <c r="W154" s="14"/>
      <c r="X154" s="14"/>
      <c r="Y154" s="14"/>
      <c r="Z154" s="14"/>
      <c r="AA154" s="14"/>
      <c r="AB154" s="14"/>
      <c r="AC154" s="14"/>
      <c r="AD154" s="14"/>
      <c r="AE154" s="14"/>
      <c r="AT154" s="257" t="s">
        <v>148</v>
      </c>
      <c r="AU154" s="257" t="s">
        <v>83</v>
      </c>
      <c r="AV154" s="14" t="s">
        <v>144</v>
      </c>
      <c r="AW154" s="14" t="s">
        <v>35</v>
      </c>
      <c r="AX154" s="14" t="s">
        <v>81</v>
      </c>
      <c r="AY154" s="257" t="s">
        <v>137</v>
      </c>
    </row>
    <row r="155" s="2" customFormat="1" ht="24" customHeight="1">
      <c r="A155" s="39"/>
      <c r="B155" s="40"/>
      <c r="C155" s="219" t="s">
        <v>223</v>
      </c>
      <c r="D155" s="219" t="s">
        <v>139</v>
      </c>
      <c r="E155" s="220" t="s">
        <v>224</v>
      </c>
      <c r="F155" s="221" t="s">
        <v>225</v>
      </c>
      <c r="G155" s="222" t="s">
        <v>219</v>
      </c>
      <c r="H155" s="223">
        <v>1668.4269999999999</v>
      </c>
      <c r="I155" s="224"/>
      <c r="J155" s="225">
        <f>ROUND(I155*H155,2)</f>
        <v>0</v>
      </c>
      <c r="K155" s="221" t="s">
        <v>143</v>
      </c>
      <c r="L155" s="45"/>
      <c r="M155" s="226" t="s">
        <v>19</v>
      </c>
      <c r="N155" s="227" t="s">
        <v>44</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144</v>
      </c>
      <c r="AT155" s="230" t="s">
        <v>139</v>
      </c>
      <c r="AU155" s="230" t="s">
        <v>83</v>
      </c>
      <c r="AY155" s="18" t="s">
        <v>137</v>
      </c>
      <c r="BE155" s="231">
        <f>IF(N155="základní",J155,0)</f>
        <v>0</v>
      </c>
      <c r="BF155" s="231">
        <f>IF(N155="snížená",J155,0)</f>
        <v>0</v>
      </c>
      <c r="BG155" s="231">
        <f>IF(N155="zákl. přenesená",J155,0)</f>
        <v>0</v>
      </c>
      <c r="BH155" s="231">
        <f>IF(N155="sníž. přenesená",J155,0)</f>
        <v>0</v>
      </c>
      <c r="BI155" s="231">
        <f>IF(N155="nulová",J155,0)</f>
        <v>0</v>
      </c>
      <c r="BJ155" s="18" t="s">
        <v>81</v>
      </c>
      <c r="BK155" s="231">
        <f>ROUND(I155*H155,2)</f>
        <v>0</v>
      </c>
      <c r="BL155" s="18" t="s">
        <v>144</v>
      </c>
      <c r="BM155" s="230" t="s">
        <v>916</v>
      </c>
    </row>
    <row r="156" s="2" customFormat="1">
      <c r="A156" s="39"/>
      <c r="B156" s="40"/>
      <c r="C156" s="41"/>
      <c r="D156" s="232" t="s">
        <v>146</v>
      </c>
      <c r="E156" s="41"/>
      <c r="F156" s="233" t="s">
        <v>227</v>
      </c>
      <c r="G156" s="41"/>
      <c r="H156" s="41"/>
      <c r="I156" s="137"/>
      <c r="J156" s="41"/>
      <c r="K156" s="41"/>
      <c r="L156" s="45"/>
      <c r="M156" s="234"/>
      <c r="N156" s="235"/>
      <c r="O156" s="85"/>
      <c r="P156" s="85"/>
      <c r="Q156" s="85"/>
      <c r="R156" s="85"/>
      <c r="S156" s="85"/>
      <c r="T156" s="86"/>
      <c r="U156" s="39"/>
      <c r="V156" s="39"/>
      <c r="W156" s="39"/>
      <c r="X156" s="39"/>
      <c r="Y156" s="39"/>
      <c r="Z156" s="39"/>
      <c r="AA156" s="39"/>
      <c r="AB156" s="39"/>
      <c r="AC156" s="39"/>
      <c r="AD156" s="39"/>
      <c r="AE156" s="39"/>
      <c r="AT156" s="18" t="s">
        <v>146</v>
      </c>
      <c r="AU156" s="18" t="s">
        <v>83</v>
      </c>
    </row>
    <row r="157" s="13" customFormat="1">
      <c r="A157" s="13"/>
      <c r="B157" s="236"/>
      <c r="C157" s="237"/>
      <c r="D157" s="232" t="s">
        <v>148</v>
      </c>
      <c r="E157" s="238" t="s">
        <v>19</v>
      </c>
      <c r="F157" s="239" t="s">
        <v>917</v>
      </c>
      <c r="G157" s="237"/>
      <c r="H157" s="240">
        <v>159</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148</v>
      </c>
      <c r="AU157" s="246" t="s">
        <v>83</v>
      </c>
      <c r="AV157" s="13" t="s">
        <v>83</v>
      </c>
      <c r="AW157" s="13" t="s">
        <v>35</v>
      </c>
      <c r="AX157" s="13" t="s">
        <v>73</v>
      </c>
      <c r="AY157" s="246" t="s">
        <v>137</v>
      </c>
    </row>
    <row r="158" s="13" customFormat="1">
      <c r="A158" s="13"/>
      <c r="B158" s="236"/>
      <c r="C158" s="237"/>
      <c r="D158" s="232" t="s">
        <v>148</v>
      </c>
      <c r="E158" s="238" t="s">
        <v>19</v>
      </c>
      <c r="F158" s="239" t="s">
        <v>918</v>
      </c>
      <c r="G158" s="237"/>
      <c r="H158" s="240">
        <v>252.92699999999999</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148</v>
      </c>
      <c r="AU158" s="246" t="s">
        <v>83</v>
      </c>
      <c r="AV158" s="13" t="s">
        <v>83</v>
      </c>
      <c r="AW158" s="13" t="s">
        <v>35</v>
      </c>
      <c r="AX158" s="13" t="s">
        <v>73</v>
      </c>
      <c r="AY158" s="246" t="s">
        <v>137</v>
      </c>
    </row>
    <row r="159" s="13" customFormat="1">
      <c r="A159" s="13"/>
      <c r="B159" s="236"/>
      <c r="C159" s="237"/>
      <c r="D159" s="232" t="s">
        <v>148</v>
      </c>
      <c r="E159" s="238" t="s">
        <v>19</v>
      </c>
      <c r="F159" s="239" t="s">
        <v>919</v>
      </c>
      <c r="G159" s="237"/>
      <c r="H159" s="240">
        <v>1256.5</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148</v>
      </c>
      <c r="AU159" s="246" t="s">
        <v>83</v>
      </c>
      <c r="AV159" s="13" t="s">
        <v>83</v>
      </c>
      <c r="AW159" s="13" t="s">
        <v>35</v>
      </c>
      <c r="AX159" s="13" t="s">
        <v>73</v>
      </c>
      <c r="AY159" s="246" t="s">
        <v>137</v>
      </c>
    </row>
    <row r="160" s="14" customFormat="1">
      <c r="A160" s="14"/>
      <c r="B160" s="247"/>
      <c r="C160" s="248"/>
      <c r="D160" s="232" t="s">
        <v>148</v>
      </c>
      <c r="E160" s="249" t="s">
        <v>19</v>
      </c>
      <c r="F160" s="250" t="s">
        <v>150</v>
      </c>
      <c r="G160" s="248"/>
      <c r="H160" s="251">
        <v>1668.4270000000001</v>
      </c>
      <c r="I160" s="252"/>
      <c r="J160" s="248"/>
      <c r="K160" s="248"/>
      <c r="L160" s="253"/>
      <c r="M160" s="254"/>
      <c r="N160" s="255"/>
      <c r="O160" s="255"/>
      <c r="P160" s="255"/>
      <c r="Q160" s="255"/>
      <c r="R160" s="255"/>
      <c r="S160" s="255"/>
      <c r="T160" s="256"/>
      <c r="U160" s="14"/>
      <c r="V160" s="14"/>
      <c r="W160" s="14"/>
      <c r="X160" s="14"/>
      <c r="Y160" s="14"/>
      <c r="Z160" s="14"/>
      <c r="AA160" s="14"/>
      <c r="AB160" s="14"/>
      <c r="AC160" s="14"/>
      <c r="AD160" s="14"/>
      <c r="AE160" s="14"/>
      <c r="AT160" s="257" t="s">
        <v>148</v>
      </c>
      <c r="AU160" s="257" t="s">
        <v>83</v>
      </c>
      <c r="AV160" s="14" t="s">
        <v>144</v>
      </c>
      <c r="AW160" s="14" t="s">
        <v>35</v>
      </c>
      <c r="AX160" s="14" t="s">
        <v>81</v>
      </c>
      <c r="AY160" s="257" t="s">
        <v>137</v>
      </c>
    </row>
    <row r="161" s="2" customFormat="1" ht="24" customHeight="1">
      <c r="A161" s="39"/>
      <c r="B161" s="40"/>
      <c r="C161" s="219" t="s">
        <v>231</v>
      </c>
      <c r="D161" s="219" t="s">
        <v>139</v>
      </c>
      <c r="E161" s="220" t="s">
        <v>232</v>
      </c>
      <c r="F161" s="221" t="s">
        <v>233</v>
      </c>
      <c r="G161" s="222" t="s">
        <v>219</v>
      </c>
      <c r="H161" s="223">
        <v>1668.4269999999999</v>
      </c>
      <c r="I161" s="224"/>
      <c r="J161" s="225">
        <f>ROUND(I161*H161,2)</f>
        <v>0</v>
      </c>
      <c r="K161" s="221" t="s">
        <v>143</v>
      </c>
      <c r="L161" s="45"/>
      <c r="M161" s="226" t="s">
        <v>19</v>
      </c>
      <c r="N161" s="227" t="s">
        <v>44</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144</v>
      </c>
      <c r="AT161" s="230" t="s">
        <v>139</v>
      </c>
      <c r="AU161" s="230" t="s">
        <v>83</v>
      </c>
      <c r="AY161" s="18" t="s">
        <v>137</v>
      </c>
      <c r="BE161" s="231">
        <f>IF(N161="základní",J161,0)</f>
        <v>0</v>
      </c>
      <c r="BF161" s="231">
        <f>IF(N161="snížená",J161,0)</f>
        <v>0</v>
      </c>
      <c r="BG161" s="231">
        <f>IF(N161="zákl. přenesená",J161,0)</f>
        <v>0</v>
      </c>
      <c r="BH161" s="231">
        <f>IF(N161="sníž. přenesená",J161,0)</f>
        <v>0</v>
      </c>
      <c r="BI161" s="231">
        <f>IF(N161="nulová",J161,0)</f>
        <v>0</v>
      </c>
      <c r="BJ161" s="18" t="s">
        <v>81</v>
      </c>
      <c r="BK161" s="231">
        <f>ROUND(I161*H161,2)</f>
        <v>0</v>
      </c>
      <c r="BL161" s="18" t="s">
        <v>144</v>
      </c>
      <c r="BM161" s="230" t="s">
        <v>920</v>
      </c>
    </row>
    <row r="162" s="2" customFormat="1">
      <c r="A162" s="39"/>
      <c r="B162" s="40"/>
      <c r="C162" s="41"/>
      <c r="D162" s="232" t="s">
        <v>146</v>
      </c>
      <c r="E162" s="41"/>
      <c r="F162" s="233" t="s">
        <v>227</v>
      </c>
      <c r="G162" s="41"/>
      <c r="H162" s="41"/>
      <c r="I162" s="137"/>
      <c r="J162" s="41"/>
      <c r="K162" s="41"/>
      <c r="L162" s="45"/>
      <c r="M162" s="234"/>
      <c r="N162" s="235"/>
      <c r="O162" s="85"/>
      <c r="P162" s="85"/>
      <c r="Q162" s="85"/>
      <c r="R162" s="85"/>
      <c r="S162" s="85"/>
      <c r="T162" s="86"/>
      <c r="U162" s="39"/>
      <c r="V162" s="39"/>
      <c r="W162" s="39"/>
      <c r="X162" s="39"/>
      <c r="Y162" s="39"/>
      <c r="Z162" s="39"/>
      <c r="AA162" s="39"/>
      <c r="AB162" s="39"/>
      <c r="AC162" s="39"/>
      <c r="AD162" s="39"/>
      <c r="AE162" s="39"/>
      <c r="AT162" s="18" t="s">
        <v>146</v>
      </c>
      <c r="AU162" s="18" t="s">
        <v>83</v>
      </c>
    </row>
    <row r="163" s="13" customFormat="1">
      <c r="A163" s="13"/>
      <c r="B163" s="236"/>
      <c r="C163" s="237"/>
      <c r="D163" s="232" t="s">
        <v>148</v>
      </c>
      <c r="E163" s="238" t="s">
        <v>19</v>
      </c>
      <c r="F163" s="239" t="s">
        <v>921</v>
      </c>
      <c r="G163" s="237"/>
      <c r="H163" s="240">
        <v>1668.4269999999999</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148</v>
      </c>
      <c r="AU163" s="246" t="s">
        <v>83</v>
      </c>
      <c r="AV163" s="13" t="s">
        <v>83</v>
      </c>
      <c r="AW163" s="13" t="s">
        <v>35</v>
      </c>
      <c r="AX163" s="13" t="s">
        <v>73</v>
      </c>
      <c r="AY163" s="246" t="s">
        <v>137</v>
      </c>
    </row>
    <row r="164" s="14" customFormat="1">
      <c r="A164" s="14"/>
      <c r="B164" s="247"/>
      <c r="C164" s="248"/>
      <c r="D164" s="232" t="s">
        <v>148</v>
      </c>
      <c r="E164" s="249" t="s">
        <v>19</v>
      </c>
      <c r="F164" s="250" t="s">
        <v>150</v>
      </c>
      <c r="G164" s="248"/>
      <c r="H164" s="251">
        <v>1668.4269999999999</v>
      </c>
      <c r="I164" s="252"/>
      <c r="J164" s="248"/>
      <c r="K164" s="248"/>
      <c r="L164" s="253"/>
      <c r="M164" s="254"/>
      <c r="N164" s="255"/>
      <c r="O164" s="255"/>
      <c r="P164" s="255"/>
      <c r="Q164" s="255"/>
      <c r="R164" s="255"/>
      <c r="S164" s="255"/>
      <c r="T164" s="256"/>
      <c r="U164" s="14"/>
      <c r="V164" s="14"/>
      <c r="W164" s="14"/>
      <c r="X164" s="14"/>
      <c r="Y164" s="14"/>
      <c r="Z164" s="14"/>
      <c r="AA164" s="14"/>
      <c r="AB164" s="14"/>
      <c r="AC164" s="14"/>
      <c r="AD164" s="14"/>
      <c r="AE164" s="14"/>
      <c r="AT164" s="257" t="s">
        <v>148</v>
      </c>
      <c r="AU164" s="257" t="s">
        <v>83</v>
      </c>
      <c r="AV164" s="14" t="s">
        <v>144</v>
      </c>
      <c r="AW164" s="14" t="s">
        <v>35</v>
      </c>
      <c r="AX164" s="14" t="s">
        <v>81</v>
      </c>
      <c r="AY164" s="257" t="s">
        <v>137</v>
      </c>
    </row>
    <row r="165" s="2" customFormat="1" ht="24" customHeight="1">
      <c r="A165" s="39"/>
      <c r="B165" s="40"/>
      <c r="C165" s="219" t="s">
        <v>236</v>
      </c>
      <c r="D165" s="219" t="s">
        <v>139</v>
      </c>
      <c r="E165" s="220" t="s">
        <v>237</v>
      </c>
      <c r="F165" s="221" t="s">
        <v>238</v>
      </c>
      <c r="G165" s="222" t="s">
        <v>219</v>
      </c>
      <c r="H165" s="223">
        <v>22.75</v>
      </c>
      <c r="I165" s="224"/>
      <c r="J165" s="225">
        <f>ROUND(I165*H165,2)</f>
        <v>0</v>
      </c>
      <c r="K165" s="221" t="s">
        <v>143</v>
      </c>
      <c r="L165" s="45"/>
      <c r="M165" s="226" t="s">
        <v>19</v>
      </c>
      <c r="N165" s="227" t="s">
        <v>44</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144</v>
      </c>
      <c r="AT165" s="230" t="s">
        <v>139</v>
      </c>
      <c r="AU165" s="230" t="s">
        <v>83</v>
      </c>
      <c r="AY165" s="18" t="s">
        <v>137</v>
      </c>
      <c r="BE165" s="231">
        <f>IF(N165="základní",J165,0)</f>
        <v>0</v>
      </c>
      <c r="BF165" s="231">
        <f>IF(N165="snížená",J165,0)</f>
        <v>0</v>
      </c>
      <c r="BG165" s="231">
        <f>IF(N165="zákl. přenesená",J165,0)</f>
        <v>0</v>
      </c>
      <c r="BH165" s="231">
        <f>IF(N165="sníž. přenesená",J165,0)</f>
        <v>0</v>
      </c>
      <c r="BI165" s="231">
        <f>IF(N165="nulová",J165,0)</f>
        <v>0</v>
      </c>
      <c r="BJ165" s="18" t="s">
        <v>81</v>
      </c>
      <c r="BK165" s="231">
        <f>ROUND(I165*H165,2)</f>
        <v>0</v>
      </c>
      <c r="BL165" s="18" t="s">
        <v>144</v>
      </c>
      <c r="BM165" s="230" t="s">
        <v>922</v>
      </c>
    </row>
    <row r="166" s="2" customFormat="1">
      <c r="A166" s="39"/>
      <c r="B166" s="40"/>
      <c r="C166" s="41"/>
      <c r="D166" s="232" t="s">
        <v>146</v>
      </c>
      <c r="E166" s="41"/>
      <c r="F166" s="233" t="s">
        <v>240</v>
      </c>
      <c r="G166" s="41"/>
      <c r="H166" s="41"/>
      <c r="I166" s="137"/>
      <c r="J166" s="41"/>
      <c r="K166" s="41"/>
      <c r="L166" s="45"/>
      <c r="M166" s="234"/>
      <c r="N166" s="235"/>
      <c r="O166" s="85"/>
      <c r="P166" s="85"/>
      <c r="Q166" s="85"/>
      <c r="R166" s="85"/>
      <c r="S166" s="85"/>
      <c r="T166" s="86"/>
      <c r="U166" s="39"/>
      <c r="V166" s="39"/>
      <c r="W166" s="39"/>
      <c r="X166" s="39"/>
      <c r="Y166" s="39"/>
      <c r="Z166" s="39"/>
      <c r="AA166" s="39"/>
      <c r="AB166" s="39"/>
      <c r="AC166" s="39"/>
      <c r="AD166" s="39"/>
      <c r="AE166" s="39"/>
      <c r="AT166" s="18" t="s">
        <v>146</v>
      </c>
      <c r="AU166" s="18" t="s">
        <v>83</v>
      </c>
    </row>
    <row r="167" s="13" customFormat="1">
      <c r="A167" s="13"/>
      <c r="B167" s="236"/>
      <c r="C167" s="237"/>
      <c r="D167" s="232" t="s">
        <v>148</v>
      </c>
      <c r="E167" s="238" t="s">
        <v>19</v>
      </c>
      <c r="F167" s="239" t="s">
        <v>923</v>
      </c>
      <c r="G167" s="237"/>
      <c r="H167" s="240">
        <v>22.75</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148</v>
      </c>
      <c r="AU167" s="246" t="s">
        <v>83</v>
      </c>
      <c r="AV167" s="13" t="s">
        <v>83</v>
      </c>
      <c r="AW167" s="13" t="s">
        <v>35</v>
      </c>
      <c r="AX167" s="13" t="s">
        <v>73</v>
      </c>
      <c r="AY167" s="246" t="s">
        <v>137</v>
      </c>
    </row>
    <row r="168" s="14" customFormat="1">
      <c r="A168" s="14"/>
      <c r="B168" s="247"/>
      <c r="C168" s="248"/>
      <c r="D168" s="232" t="s">
        <v>148</v>
      </c>
      <c r="E168" s="249" t="s">
        <v>19</v>
      </c>
      <c r="F168" s="250" t="s">
        <v>150</v>
      </c>
      <c r="G168" s="248"/>
      <c r="H168" s="251">
        <v>22.75</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148</v>
      </c>
      <c r="AU168" s="257" t="s">
        <v>83</v>
      </c>
      <c r="AV168" s="14" t="s">
        <v>144</v>
      </c>
      <c r="AW168" s="14" t="s">
        <v>35</v>
      </c>
      <c r="AX168" s="14" t="s">
        <v>81</v>
      </c>
      <c r="AY168" s="257" t="s">
        <v>137</v>
      </c>
    </row>
    <row r="169" s="2" customFormat="1" ht="24" customHeight="1">
      <c r="A169" s="39"/>
      <c r="B169" s="40"/>
      <c r="C169" s="219" t="s">
        <v>242</v>
      </c>
      <c r="D169" s="219" t="s">
        <v>139</v>
      </c>
      <c r="E169" s="220" t="s">
        <v>243</v>
      </c>
      <c r="F169" s="221" t="s">
        <v>244</v>
      </c>
      <c r="G169" s="222" t="s">
        <v>219</v>
      </c>
      <c r="H169" s="223">
        <v>22.75</v>
      </c>
      <c r="I169" s="224"/>
      <c r="J169" s="225">
        <f>ROUND(I169*H169,2)</f>
        <v>0</v>
      </c>
      <c r="K169" s="221" t="s">
        <v>143</v>
      </c>
      <c r="L169" s="45"/>
      <c r="M169" s="226" t="s">
        <v>19</v>
      </c>
      <c r="N169" s="227" t="s">
        <v>44</v>
      </c>
      <c r="O169" s="85"/>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144</v>
      </c>
      <c r="AT169" s="230" t="s">
        <v>139</v>
      </c>
      <c r="AU169" s="230" t="s">
        <v>83</v>
      </c>
      <c r="AY169" s="18" t="s">
        <v>137</v>
      </c>
      <c r="BE169" s="231">
        <f>IF(N169="základní",J169,0)</f>
        <v>0</v>
      </c>
      <c r="BF169" s="231">
        <f>IF(N169="snížená",J169,0)</f>
        <v>0</v>
      </c>
      <c r="BG169" s="231">
        <f>IF(N169="zákl. přenesená",J169,0)</f>
        <v>0</v>
      </c>
      <c r="BH169" s="231">
        <f>IF(N169="sníž. přenesená",J169,0)</f>
        <v>0</v>
      </c>
      <c r="BI169" s="231">
        <f>IF(N169="nulová",J169,0)</f>
        <v>0</v>
      </c>
      <c r="BJ169" s="18" t="s">
        <v>81</v>
      </c>
      <c r="BK169" s="231">
        <f>ROUND(I169*H169,2)</f>
        <v>0</v>
      </c>
      <c r="BL169" s="18" t="s">
        <v>144</v>
      </c>
      <c r="BM169" s="230" t="s">
        <v>924</v>
      </c>
    </row>
    <row r="170" s="2" customFormat="1">
      <c r="A170" s="39"/>
      <c r="B170" s="40"/>
      <c r="C170" s="41"/>
      <c r="D170" s="232" t="s">
        <v>146</v>
      </c>
      <c r="E170" s="41"/>
      <c r="F170" s="233" t="s">
        <v>240</v>
      </c>
      <c r="G170" s="41"/>
      <c r="H170" s="41"/>
      <c r="I170" s="137"/>
      <c r="J170" s="41"/>
      <c r="K170" s="41"/>
      <c r="L170" s="45"/>
      <c r="M170" s="234"/>
      <c r="N170" s="235"/>
      <c r="O170" s="85"/>
      <c r="P170" s="85"/>
      <c r="Q170" s="85"/>
      <c r="R170" s="85"/>
      <c r="S170" s="85"/>
      <c r="T170" s="86"/>
      <c r="U170" s="39"/>
      <c r="V170" s="39"/>
      <c r="W170" s="39"/>
      <c r="X170" s="39"/>
      <c r="Y170" s="39"/>
      <c r="Z170" s="39"/>
      <c r="AA170" s="39"/>
      <c r="AB170" s="39"/>
      <c r="AC170" s="39"/>
      <c r="AD170" s="39"/>
      <c r="AE170" s="39"/>
      <c r="AT170" s="18" t="s">
        <v>146</v>
      </c>
      <c r="AU170" s="18" t="s">
        <v>83</v>
      </c>
    </row>
    <row r="171" s="2" customFormat="1" ht="24" customHeight="1">
      <c r="A171" s="39"/>
      <c r="B171" s="40"/>
      <c r="C171" s="219" t="s">
        <v>246</v>
      </c>
      <c r="D171" s="219" t="s">
        <v>139</v>
      </c>
      <c r="E171" s="220" t="s">
        <v>247</v>
      </c>
      <c r="F171" s="221" t="s">
        <v>248</v>
      </c>
      <c r="G171" s="222" t="s">
        <v>219</v>
      </c>
      <c r="H171" s="223">
        <v>8</v>
      </c>
      <c r="I171" s="224"/>
      <c r="J171" s="225">
        <f>ROUND(I171*H171,2)</f>
        <v>0</v>
      </c>
      <c r="K171" s="221" t="s">
        <v>143</v>
      </c>
      <c r="L171" s="45"/>
      <c r="M171" s="226" t="s">
        <v>19</v>
      </c>
      <c r="N171" s="227" t="s">
        <v>44</v>
      </c>
      <c r="O171" s="85"/>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144</v>
      </c>
      <c r="AT171" s="230" t="s">
        <v>139</v>
      </c>
      <c r="AU171" s="230" t="s">
        <v>83</v>
      </c>
      <c r="AY171" s="18" t="s">
        <v>137</v>
      </c>
      <c r="BE171" s="231">
        <f>IF(N171="základní",J171,0)</f>
        <v>0</v>
      </c>
      <c r="BF171" s="231">
        <f>IF(N171="snížená",J171,0)</f>
        <v>0</v>
      </c>
      <c r="BG171" s="231">
        <f>IF(N171="zákl. přenesená",J171,0)</f>
        <v>0</v>
      </c>
      <c r="BH171" s="231">
        <f>IF(N171="sníž. přenesená",J171,0)</f>
        <v>0</v>
      </c>
      <c r="BI171" s="231">
        <f>IF(N171="nulová",J171,0)</f>
        <v>0</v>
      </c>
      <c r="BJ171" s="18" t="s">
        <v>81</v>
      </c>
      <c r="BK171" s="231">
        <f>ROUND(I171*H171,2)</f>
        <v>0</v>
      </c>
      <c r="BL171" s="18" t="s">
        <v>144</v>
      </c>
      <c r="BM171" s="230" t="s">
        <v>925</v>
      </c>
    </row>
    <row r="172" s="2" customFormat="1">
      <c r="A172" s="39"/>
      <c r="B172" s="40"/>
      <c r="C172" s="41"/>
      <c r="D172" s="232" t="s">
        <v>146</v>
      </c>
      <c r="E172" s="41"/>
      <c r="F172" s="233" t="s">
        <v>250</v>
      </c>
      <c r="G172" s="41"/>
      <c r="H172" s="41"/>
      <c r="I172" s="137"/>
      <c r="J172" s="41"/>
      <c r="K172" s="41"/>
      <c r="L172" s="45"/>
      <c r="M172" s="234"/>
      <c r="N172" s="235"/>
      <c r="O172" s="85"/>
      <c r="P172" s="85"/>
      <c r="Q172" s="85"/>
      <c r="R172" s="85"/>
      <c r="S172" s="85"/>
      <c r="T172" s="86"/>
      <c r="U172" s="39"/>
      <c r="V172" s="39"/>
      <c r="W172" s="39"/>
      <c r="X172" s="39"/>
      <c r="Y172" s="39"/>
      <c r="Z172" s="39"/>
      <c r="AA172" s="39"/>
      <c r="AB172" s="39"/>
      <c r="AC172" s="39"/>
      <c r="AD172" s="39"/>
      <c r="AE172" s="39"/>
      <c r="AT172" s="18" t="s">
        <v>146</v>
      </c>
      <c r="AU172" s="18" t="s">
        <v>83</v>
      </c>
    </row>
    <row r="173" s="13" customFormat="1">
      <c r="A173" s="13"/>
      <c r="B173" s="236"/>
      <c r="C173" s="237"/>
      <c r="D173" s="232" t="s">
        <v>148</v>
      </c>
      <c r="E173" s="238" t="s">
        <v>19</v>
      </c>
      <c r="F173" s="239" t="s">
        <v>926</v>
      </c>
      <c r="G173" s="237"/>
      <c r="H173" s="240">
        <v>8</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148</v>
      </c>
      <c r="AU173" s="246" t="s">
        <v>83</v>
      </c>
      <c r="AV173" s="13" t="s">
        <v>83</v>
      </c>
      <c r="AW173" s="13" t="s">
        <v>35</v>
      </c>
      <c r="AX173" s="13" t="s">
        <v>73</v>
      </c>
      <c r="AY173" s="246" t="s">
        <v>137</v>
      </c>
    </row>
    <row r="174" s="14" customFormat="1">
      <c r="A174" s="14"/>
      <c r="B174" s="247"/>
      <c r="C174" s="248"/>
      <c r="D174" s="232" t="s">
        <v>148</v>
      </c>
      <c r="E174" s="249" t="s">
        <v>19</v>
      </c>
      <c r="F174" s="250" t="s">
        <v>150</v>
      </c>
      <c r="G174" s="248"/>
      <c r="H174" s="251">
        <v>8</v>
      </c>
      <c r="I174" s="252"/>
      <c r="J174" s="248"/>
      <c r="K174" s="248"/>
      <c r="L174" s="253"/>
      <c r="M174" s="254"/>
      <c r="N174" s="255"/>
      <c r="O174" s="255"/>
      <c r="P174" s="255"/>
      <c r="Q174" s="255"/>
      <c r="R174" s="255"/>
      <c r="S174" s="255"/>
      <c r="T174" s="256"/>
      <c r="U174" s="14"/>
      <c r="V174" s="14"/>
      <c r="W174" s="14"/>
      <c r="X174" s="14"/>
      <c r="Y174" s="14"/>
      <c r="Z174" s="14"/>
      <c r="AA174" s="14"/>
      <c r="AB174" s="14"/>
      <c r="AC174" s="14"/>
      <c r="AD174" s="14"/>
      <c r="AE174" s="14"/>
      <c r="AT174" s="257" t="s">
        <v>148</v>
      </c>
      <c r="AU174" s="257" t="s">
        <v>83</v>
      </c>
      <c r="AV174" s="14" t="s">
        <v>144</v>
      </c>
      <c r="AW174" s="14" t="s">
        <v>35</v>
      </c>
      <c r="AX174" s="14" t="s">
        <v>81</v>
      </c>
      <c r="AY174" s="257" t="s">
        <v>137</v>
      </c>
    </row>
    <row r="175" s="2" customFormat="1" ht="36" customHeight="1">
      <c r="A175" s="39"/>
      <c r="B175" s="40"/>
      <c r="C175" s="219" t="s">
        <v>7</v>
      </c>
      <c r="D175" s="219" t="s">
        <v>139</v>
      </c>
      <c r="E175" s="220" t="s">
        <v>252</v>
      </c>
      <c r="F175" s="221" t="s">
        <v>253</v>
      </c>
      <c r="G175" s="222" t="s">
        <v>219</v>
      </c>
      <c r="H175" s="223">
        <v>8</v>
      </c>
      <c r="I175" s="224"/>
      <c r="J175" s="225">
        <f>ROUND(I175*H175,2)</f>
        <v>0</v>
      </c>
      <c r="K175" s="221" t="s">
        <v>143</v>
      </c>
      <c r="L175" s="45"/>
      <c r="M175" s="226" t="s">
        <v>19</v>
      </c>
      <c r="N175" s="227" t="s">
        <v>44</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144</v>
      </c>
      <c r="AT175" s="230" t="s">
        <v>139</v>
      </c>
      <c r="AU175" s="230" t="s">
        <v>83</v>
      </c>
      <c r="AY175" s="18" t="s">
        <v>137</v>
      </c>
      <c r="BE175" s="231">
        <f>IF(N175="základní",J175,0)</f>
        <v>0</v>
      </c>
      <c r="BF175" s="231">
        <f>IF(N175="snížená",J175,0)</f>
        <v>0</v>
      </c>
      <c r="BG175" s="231">
        <f>IF(N175="zákl. přenesená",J175,0)</f>
        <v>0</v>
      </c>
      <c r="BH175" s="231">
        <f>IF(N175="sníž. přenesená",J175,0)</f>
        <v>0</v>
      </c>
      <c r="BI175" s="231">
        <f>IF(N175="nulová",J175,0)</f>
        <v>0</v>
      </c>
      <c r="BJ175" s="18" t="s">
        <v>81</v>
      </c>
      <c r="BK175" s="231">
        <f>ROUND(I175*H175,2)</f>
        <v>0</v>
      </c>
      <c r="BL175" s="18" t="s">
        <v>144</v>
      </c>
      <c r="BM175" s="230" t="s">
        <v>927</v>
      </c>
    </row>
    <row r="176" s="2" customFormat="1">
      <c r="A176" s="39"/>
      <c r="B176" s="40"/>
      <c r="C176" s="41"/>
      <c r="D176" s="232" t="s">
        <v>146</v>
      </c>
      <c r="E176" s="41"/>
      <c r="F176" s="233" t="s">
        <v>250</v>
      </c>
      <c r="G176" s="41"/>
      <c r="H176" s="41"/>
      <c r="I176" s="137"/>
      <c r="J176" s="41"/>
      <c r="K176" s="41"/>
      <c r="L176" s="45"/>
      <c r="M176" s="234"/>
      <c r="N176" s="235"/>
      <c r="O176" s="85"/>
      <c r="P176" s="85"/>
      <c r="Q176" s="85"/>
      <c r="R176" s="85"/>
      <c r="S176" s="85"/>
      <c r="T176" s="86"/>
      <c r="U176" s="39"/>
      <c r="V176" s="39"/>
      <c r="W176" s="39"/>
      <c r="X176" s="39"/>
      <c r="Y176" s="39"/>
      <c r="Z176" s="39"/>
      <c r="AA176" s="39"/>
      <c r="AB176" s="39"/>
      <c r="AC176" s="39"/>
      <c r="AD176" s="39"/>
      <c r="AE176" s="39"/>
      <c r="AT176" s="18" t="s">
        <v>146</v>
      </c>
      <c r="AU176" s="18" t="s">
        <v>83</v>
      </c>
    </row>
    <row r="177" s="2" customFormat="1" ht="24" customHeight="1">
      <c r="A177" s="39"/>
      <c r="B177" s="40"/>
      <c r="C177" s="219" t="s">
        <v>255</v>
      </c>
      <c r="D177" s="219" t="s">
        <v>139</v>
      </c>
      <c r="E177" s="220" t="s">
        <v>256</v>
      </c>
      <c r="F177" s="221" t="s">
        <v>257</v>
      </c>
      <c r="G177" s="222" t="s">
        <v>219</v>
      </c>
      <c r="H177" s="223">
        <v>1794.577</v>
      </c>
      <c r="I177" s="224"/>
      <c r="J177" s="225">
        <f>ROUND(I177*H177,2)</f>
        <v>0</v>
      </c>
      <c r="K177" s="221" t="s">
        <v>143</v>
      </c>
      <c r="L177" s="45"/>
      <c r="M177" s="226" t="s">
        <v>19</v>
      </c>
      <c r="N177" s="227" t="s">
        <v>44</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144</v>
      </c>
      <c r="AT177" s="230" t="s">
        <v>139</v>
      </c>
      <c r="AU177" s="230" t="s">
        <v>83</v>
      </c>
      <c r="AY177" s="18" t="s">
        <v>137</v>
      </c>
      <c r="BE177" s="231">
        <f>IF(N177="základní",J177,0)</f>
        <v>0</v>
      </c>
      <c r="BF177" s="231">
        <f>IF(N177="snížená",J177,0)</f>
        <v>0</v>
      </c>
      <c r="BG177" s="231">
        <f>IF(N177="zákl. přenesená",J177,0)</f>
        <v>0</v>
      </c>
      <c r="BH177" s="231">
        <f>IF(N177="sníž. přenesená",J177,0)</f>
        <v>0</v>
      </c>
      <c r="BI177" s="231">
        <f>IF(N177="nulová",J177,0)</f>
        <v>0</v>
      </c>
      <c r="BJ177" s="18" t="s">
        <v>81</v>
      </c>
      <c r="BK177" s="231">
        <f>ROUND(I177*H177,2)</f>
        <v>0</v>
      </c>
      <c r="BL177" s="18" t="s">
        <v>144</v>
      </c>
      <c r="BM177" s="230" t="s">
        <v>928</v>
      </c>
    </row>
    <row r="178" s="2" customFormat="1">
      <c r="A178" s="39"/>
      <c r="B178" s="40"/>
      <c r="C178" s="41"/>
      <c r="D178" s="232" t="s">
        <v>146</v>
      </c>
      <c r="E178" s="41"/>
      <c r="F178" s="233" t="s">
        <v>259</v>
      </c>
      <c r="G178" s="41"/>
      <c r="H178" s="41"/>
      <c r="I178" s="137"/>
      <c r="J178" s="41"/>
      <c r="K178" s="41"/>
      <c r="L178" s="45"/>
      <c r="M178" s="234"/>
      <c r="N178" s="235"/>
      <c r="O178" s="85"/>
      <c r="P178" s="85"/>
      <c r="Q178" s="85"/>
      <c r="R178" s="85"/>
      <c r="S178" s="85"/>
      <c r="T178" s="86"/>
      <c r="U178" s="39"/>
      <c r="V178" s="39"/>
      <c r="W178" s="39"/>
      <c r="X178" s="39"/>
      <c r="Y178" s="39"/>
      <c r="Z178" s="39"/>
      <c r="AA178" s="39"/>
      <c r="AB178" s="39"/>
      <c r="AC178" s="39"/>
      <c r="AD178" s="39"/>
      <c r="AE178" s="39"/>
      <c r="AT178" s="18" t="s">
        <v>146</v>
      </c>
      <c r="AU178" s="18" t="s">
        <v>83</v>
      </c>
    </row>
    <row r="179" s="13" customFormat="1">
      <c r="A179" s="13"/>
      <c r="B179" s="236"/>
      <c r="C179" s="237"/>
      <c r="D179" s="232" t="s">
        <v>148</v>
      </c>
      <c r="E179" s="238" t="s">
        <v>19</v>
      </c>
      <c r="F179" s="239" t="s">
        <v>929</v>
      </c>
      <c r="G179" s="237"/>
      <c r="H179" s="240">
        <v>95.400000000000006</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148</v>
      </c>
      <c r="AU179" s="246" t="s">
        <v>83</v>
      </c>
      <c r="AV179" s="13" t="s">
        <v>83</v>
      </c>
      <c r="AW179" s="13" t="s">
        <v>35</v>
      </c>
      <c r="AX179" s="13" t="s">
        <v>73</v>
      </c>
      <c r="AY179" s="246" t="s">
        <v>137</v>
      </c>
    </row>
    <row r="180" s="13" customFormat="1">
      <c r="A180" s="13"/>
      <c r="B180" s="236"/>
      <c r="C180" s="237"/>
      <c r="D180" s="232" t="s">
        <v>148</v>
      </c>
      <c r="E180" s="238" t="s">
        <v>19</v>
      </c>
      <c r="F180" s="239" t="s">
        <v>930</v>
      </c>
      <c r="G180" s="237"/>
      <c r="H180" s="240">
        <v>1668.4269999999999</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148</v>
      </c>
      <c r="AU180" s="246" t="s">
        <v>83</v>
      </c>
      <c r="AV180" s="13" t="s">
        <v>83</v>
      </c>
      <c r="AW180" s="13" t="s">
        <v>35</v>
      </c>
      <c r="AX180" s="13" t="s">
        <v>73</v>
      </c>
      <c r="AY180" s="246" t="s">
        <v>137</v>
      </c>
    </row>
    <row r="181" s="13" customFormat="1">
      <c r="A181" s="13"/>
      <c r="B181" s="236"/>
      <c r="C181" s="237"/>
      <c r="D181" s="232" t="s">
        <v>148</v>
      </c>
      <c r="E181" s="238" t="s">
        <v>19</v>
      </c>
      <c r="F181" s="239" t="s">
        <v>931</v>
      </c>
      <c r="G181" s="237"/>
      <c r="H181" s="240">
        <v>22.75</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148</v>
      </c>
      <c r="AU181" s="246" t="s">
        <v>83</v>
      </c>
      <c r="AV181" s="13" t="s">
        <v>83</v>
      </c>
      <c r="AW181" s="13" t="s">
        <v>35</v>
      </c>
      <c r="AX181" s="13" t="s">
        <v>73</v>
      </c>
      <c r="AY181" s="246" t="s">
        <v>137</v>
      </c>
    </row>
    <row r="182" s="13" customFormat="1">
      <c r="A182" s="13"/>
      <c r="B182" s="236"/>
      <c r="C182" s="237"/>
      <c r="D182" s="232" t="s">
        <v>148</v>
      </c>
      <c r="E182" s="238" t="s">
        <v>19</v>
      </c>
      <c r="F182" s="239" t="s">
        <v>932</v>
      </c>
      <c r="G182" s="237"/>
      <c r="H182" s="240">
        <v>8</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148</v>
      </c>
      <c r="AU182" s="246" t="s">
        <v>83</v>
      </c>
      <c r="AV182" s="13" t="s">
        <v>83</v>
      </c>
      <c r="AW182" s="13" t="s">
        <v>35</v>
      </c>
      <c r="AX182" s="13" t="s">
        <v>73</v>
      </c>
      <c r="AY182" s="246" t="s">
        <v>137</v>
      </c>
    </row>
    <row r="183" s="14" customFormat="1">
      <c r="A183" s="14"/>
      <c r="B183" s="247"/>
      <c r="C183" s="248"/>
      <c r="D183" s="232" t="s">
        <v>148</v>
      </c>
      <c r="E183" s="249" t="s">
        <v>19</v>
      </c>
      <c r="F183" s="250" t="s">
        <v>150</v>
      </c>
      <c r="G183" s="248"/>
      <c r="H183" s="251">
        <v>1794.577</v>
      </c>
      <c r="I183" s="252"/>
      <c r="J183" s="248"/>
      <c r="K183" s="248"/>
      <c r="L183" s="253"/>
      <c r="M183" s="254"/>
      <c r="N183" s="255"/>
      <c r="O183" s="255"/>
      <c r="P183" s="255"/>
      <c r="Q183" s="255"/>
      <c r="R183" s="255"/>
      <c r="S183" s="255"/>
      <c r="T183" s="256"/>
      <c r="U183" s="14"/>
      <c r="V183" s="14"/>
      <c r="W183" s="14"/>
      <c r="X183" s="14"/>
      <c r="Y183" s="14"/>
      <c r="Z183" s="14"/>
      <c r="AA183" s="14"/>
      <c r="AB183" s="14"/>
      <c r="AC183" s="14"/>
      <c r="AD183" s="14"/>
      <c r="AE183" s="14"/>
      <c r="AT183" s="257" t="s">
        <v>148</v>
      </c>
      <c r="AU183" s="257" t="s">
        <v>83</v>
      </c>
      <c r="AV183" s="14" t="s">
        <v>144</v>
      </c>
      <c r="AW183" s="14" t="s">
        <v>35</v>
      </c>
      <c r="AX183" s="14" t="s">
        <v>81</v>
      </c>
      <c r="AY183" s="257" t="s">
        <v>137</v>
      </c>
    </row>
    <row r="184" s="2" customFormat="1" ht="36" customHeight="1">
      <c r="A184" s="39"/>
      <c r="B184" s="40"/>
      <c r="C184" s="219" t="s">
        <v>264</v>
      </c>
      <c r="D184" s="219" t="s">
        <v>139</v>
      </c>
      <c r="E184" s="220" t="s">
        <v>265</v>
      </c>
      <c r="F184" s="221" t="s">
        <v>266</v>
      </c>
      <c r="G184" s="222" t="s">
        <v>219</v>
      </c>
      <c r="H184" s="223">
        <v>44864.425000000003</v>
      </c>
      <c r="I184" s="224"/>
      <c r="J184" s="225">
        <f>ROUND(I184*H184,2)</f>
        <v>0</v>
      </c>
      <c r="K184" s="221" t="s">
        <v>143</v>
      </c>
      <c r="L184" s="45"/>
      <c r="M184" s="226" t="s">
        <v>19</v>
      </c>
      <c r="N184" s="227" t="s">
        <v>44</v>
      </c>
      <c r="O184" s="85"/>
      <c r="P184" s="228">
        <f>O184*H184</f>
        <v>0</v>
      </c>
      <c r="Q184" s="228">
        <v>0</v>
      </c>
      <c r="R184" s="228">
        <f>Q184*H184</f>
        <v>0</v>
      </c>
      <c r="S184" s="228">
        <v>0</v>
      </c>
      <c r="T184" s="229">
        <f>S184*H184</f>
        <v>0</v>
      </c>
      <c r="U184" s="39"/>
      <c r="V184" s="39"/>
      <c r="W184" s="39"/>
      <c r="X184" s="39"/>
      <c r="Y184" s="39"/>
      <c r="Z184" s="39"/>
      <c r="AA184" s="39"/>
      <c r="AB184" s="39"/>
      <c r="AC184" s="39"/>
      <c r="AD184" s="39"/>
      <c r="AE184" s="39"/>
      <c r="AR184" s="230" t="s">
        <v>144</v>
      </c>
      <c r="AT184" s="230" t="s">
        <v>139</v>
      </c>
      <c r="AU184" s="230" t="s">
        <v>83</v>
      </c>
      <c r="AY184" s="18" t="s">
        <v>137</v>
      </c>
      <c r="BE184" s="231">
        <f>IF(N184="základní",J184,0)</f>
        <v>0</v>
      </c>
      <c r="BF184" s="231">
        <f>IF(N184="snížená",J184,0)</f>
        <v>0</v>
      </c>
      <c r="BG184" s="231">
        <f>IF(N184="zákl. přenesená",J184,0)</f>
        <v>0</v>
      </c>
      <c r="BH184" s="231">
        <f>IF(N184="sníž. přenesená",J184,0)</f>
        <v>0</v>
      </c>
      <c r="BI184" s="231">
        <f>IF(N184="nulová",J184,0)</f>
        <v>0</v>
      </c>
      <c r="BJ184" s="18" t="s">
        <v>81</v>
      </c>
      <c r="BK184" s="231">
        <f>ROUND(I184*H184,2)</f>
        <v>0</v>
      </c>
      <c r="BL184" s="18" t="s">
        <v>144</v>
      </c>
      <c r="BM184" s="230" t="s">
        <v>933</v>
      </c>
    </row>
    <row r="185" s="2" customFormat="1">
      <c r="A185" s="39"/>
      <c r="B185" s="40"/>
      <c r="C185" s="41"/>
      <c r="D185" s="232" t="s">
        <v>146</v>
      </c>
      <c r="E185" s="41"/>
      <c r="F185" s="233" t="s">
        <v>259</v>
      </c>
      <c r="G185" s="41"/>
      <c r="H185" s="41"/>
      <c r="I185" s="137"/>
      <c r="J185" s="41"/>
      <c r="K185" s="41"/>
      <c r="L185" s="45"/>
      <c r="M185" s="234"/>
      <c r="N185" s="235"/>
      <c r="O185" s="85"/>
      <c r="P185" s="85"/>
      <c r="Q185" s="85"/>
      <c r="R185" s="85"/>
      <c r="S185" s="85"/>
      <c r="T185" s="86"/>
      <c r="U185" s="39"/>
      <c r="V185" s="39"/>
      <c r="W185" s="39"/>
      <c r="X185" s="39"/>
      <c r="Y185" s="39"/>
      <c r="Z185" s="39"/>
      <c r="AA185" s="39"/>
      <c r="AB185" s="39"/>
      <c r="AC185" s="39"/>
      <c r="AD185" s="39"/>
      <c r="AE185" s="39"/>
      <c r="AT185" s="18" t="s">
        <v>146</v>
      </c>
      <c r="AU185" s="18" t="s">
        <v>83</v>
      </c>
    </row>
    <row r="186" s="13" customFormat="1">
      <c r="A186" s="13"/>
      <c r="B186" s="236"/>
      <c r="C186" s="237"/>
      <c r="D186" s="232" t="s">
        <v>148</v>
      </c>
      <c r="E186" s="238" t="s">
        <v>19</v>
      </c>
      <c r="F186" s="239" t="s">
        <v>934</v>
      </c>
      <c r="G186" s="237"/>
      <c r="H186" s="240">
        <v>44864.425000000003</v>
      </c>
      <c r="I186" s="241"/>
      <c r="J186" s="237"/>
      <c r="K186" s="237"/>
      <c r="L186" s="242"/>
      <c r="M186" s="243"/>
      <c r="N186" s="244"/>
      <c r="O186" s="244"/>
      <c r="P186" s="244"/>
      <c r="Q186" s="244"/>
      <c r="R186" s="244"/>
      <c r="S186" s="244"/>
      <c r="T186" s="245"/>
      <c r="U186" s="13"/>
      <c r="V186" s="13"/>
      <c r="W186" s="13"/>
      <c r="X186" s="13"/>
      <c r="Y186" s="13"/>
      <c r="Z186" s="13"/>
      <c r="AA186" s="13"/>
      <c r="AB186" s="13"/>
      <c r="AC186" s="13"/>
      <c r="AD186" s="13"/>
      <c r="AE186" s="13"/>
      <c r="AT186" s="246" t="s">
        <v>148</v>
      </c>
      <c r="AU186" s="246" t="s">
        <v>83</v>
      </c>
      <c r="AV186" s="13" t="s">
        <v>83</v>
      </c>
      <c r="AW186" s="13" t="s">
        <v>35</v>
      </c>
      <c r="AX186" s="13" t="s">
        <v>73</v>
      </c>
      <c r="AY186" s="246" t="s">
        <v>137</v>
      </c>
    </row>
    <row r="187" s="14" customFormat="1">
      <c r="A187" s="14"/>
      <c r="B187" s="247"/>
      <c r="C187" s="248"/>
      <c r="D187" s="232" t="s">
        <v>148</v>
      </c>
      <c r="E187" s="249" t="s">
        <v>19</v>
      </c>
      <c r="F187" s="250" t="s">
        <v>150</v>
      </c>
      <c r="G187" s="248"/>
      <c r="H187" s="251">
        <v>44864.425000000003</v>
      </c>
      <c r="I187" s="252"/>
      <c r="J187" s="248"/>
      <c r="K187" s="248"/>
      <c r="L187" s="253"/>
      <c r="M187" s="254"/>
      <c r="N187" s="255"/>
      <c r="O187" s="255"/>
      <c r="P187" s="255"/>
      <c r="Q187" s="255"/>
      <c r="R187" s="255"/>
      <c r="S187" s="255"/>
      <c r="T187" s="256"/>
      <c r="U187" s="14"/>
      <c r="V187" s="14"/>
      <c r="W187" s="14"/>
      <c r="X187" s="14"/>
      <c r="Y187" s="14"/>
      <c r="Z187" s="14"/>
      <c r="AA187" s="14"/>
      <c r="AB187" s="14"/>
      <c r="AC187" s="14"/>
      <c r="AD187" s="14"/>
      <c r="AE187" s="14"/>
      <c r="AT187" s="257" t="s">
        <v>148</v>
      </c>
      <c r="AU187" s="257" t="s">
        <v>83</v>
      </c>
      <c r="AV187" s="14" t="s">
        <v>144</v>
      </c>
      <c r="AW187" s="14" t="s">
        <v>35</v>
      </c>
      <c r="AX187" s="14" t="s">
        <v>81</v>
      </c>
      <c r="AY187" s="257" t="s">
        <v>137</v>
      </c>
    </row>
    <row r="188" s="2" customFormat="1" ht="24" customHeight="1">
      <c r="A188" s="39"/>
      <c r="B188" s="40"/>
      <c r="C188" s="219" t="s">
        <v>269</v>
      </c>
      <c r="D188" s="219" t="s">
        <v>139</v>
      </c>
      <c r="E188" s="220" t="s">
        <v>270</v>
      </c>
      <c r="F188" s="221" t="s">
        <v>271</v>
      </c>
      <c r="G188" s="222" t="s">
        <v>219</v>
      </c>
      <c r="H188" s="223">
        <v>1256.5</v>
      </c>
      <c r="I188" s="224"/>
      <c r="J188" s="225">
        <f>ROUND(I188*H188,2)</f>
        <v>0</v>
      </c>
      <c r="K188" s="221" t="s">
        <v>143</v>
      </c>
      <c r="L188" s="45"/>
      <c r="M188" s="226" t="s">
        <v>19</v>
      </c>
      <c r="N188" s="227" t="s">
        <v>44</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144</v>
      </c>
      <c r="AT188" s="230" t="s">
        <v>139</v>
      </c>
      <c r="AU188" s="230" t="s">
        <v>83</v>
      </c>
      <c r="AY188" s="18" t="s">
        <v>137</v>
      </c>
      <c r="BE188" s="231">
        <f>IF(N188="základní",J188,0)</f>
        <v>0</v>
      </c>
      <c r="BF188" s="231">
        <f>IF(N188="snížená",J188,0)</f>
        <v>0</v>
      </c>
      <c r="BG188" s="231">
        <f>IF(N188="zákl. přenesená",J188,0)</f>
        <v>0</v>
      </c>
      <c r="BH188" s="231">
        <f>IF(N188="sníž. přenesená",J188,0)</f>
        <v>0</v>
      </c>
      <c r="BI188" s="231">
        <f>IF(N188="nulová",J188,0)</f>
        <v>0</v>
      </c>
      <c r="BJ188" s="18" t="s">
        <v>81</v>
      </c>
      <c r="BK188" s="231">
        <f>ROUND(I188*H188,2)</f>
        <v>0</v>
      </c>
      <c r="BL188" s="18" t="s">
        <v>144</v>
      </c>
      <c r="BM188" s="230" t="s">
        <v>935</v>
      </c>
    </row>
    <row r="189" s="2" customFormat="1">
      <c r="A189" s="39"/>
      <c r="B189" s="40"/>
      <c r="C189" s="41"/>
      <c r="D189" s="232" t="s">
        <v>146</v>
      </c>
      <c r="E189" s="41"/>
      <c r="F189" s="233" t="s">
        <v>273</v>
      </c>
      <c r="G189" s="41"/>
      <c r="H189" s="41"/>
      <c r="I189" s="137"/>
      <c r="J189" s="41"/>
      <c r="K189" s="41"/>
      <c r="L189" s="45"/>
      <c r="M189" s="234"/>
      <c r="N189" s="235"/>
      <c r="O189" s="85"/>
      <c r="P189" s="85"/>
      <c r="Q189" s="85"/>
      <c r="R189" s="85"/>
      <c r="S189" s="85"/>
      <c r="T189" s="86"/>
      <c r="U189" s="39"/>
      <c r="V189" s="39"/>
      <c r="W189" s="39"/>
      <c r="X189" s="39"/>
      <c r="Y189" s="39"/>
      <c r="Z189" s="39"/>
      <c r="AA189" s="39"/>
      <c r="AB189" s="39"/>
      <c r="AC189" s="39"/>
      <c r="AD189" s="39"/>
      <c r="AE189" s="39"/>
      <c r="AT189" s="18" t="s">
        <v>146</v>
      </c>
      <c r="AU189" s="18" t="s">
        <v>83</v>
      </c>
    </row>
    <row r="190" s="13" customFormat="1">
      <c r="A190" s="13"/>
      <c r="B190" s="236"/>
      <c r="C190" s="237"/>
      <c r="D190" s="232" t="s">
        <v>148</v>
      </c>
      <c r="E190" s="238" t="s">
        <v>19</v>
      </c>
      <c r="F190" s="239" t="s">
        <v>919</v>
      </c>
      <c r="G190" s="237"/>
      <c r="H190" s="240">
        <v>1256.5</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148</v>
      </c>
      <c r="AU190" s="246" t="s">
        <v>83</v>
      </c>
      <c r="AV190" s="13" t="s">
        <v>83</v>
      </c>
      <c r="AW190" s="13" t="s">
        <v>35</v>
      </c>
      <c r="AX190" s="13" t="s">
        <v>73</v>
      </c>
      <c r="AY190" s="246" t="s">
        <v>137</v>
      </c>
    </row>
    <row r="191" s="14" customFormat="1">
      <c r="A191" s="14"/>
      <c r="B191" s="247"/>
      <c r="C191" s="248"/>
      <c r="D191" s="232" t="s">
        <v>148</v>
      </c>
      <c r="E191" s="249" t="s">
        <v>19</v>
      </c>
      <c r="F191" s="250" t="s">
        <v>150</v>
      </c>
      <c r="G191" s="248"/>
      <c r="H191" s="251">
        <v>1256.5</v>
      </c>
      <c r="I191" s="252"/>
      <c r="J191" s="248"/>
      <c r="K191" s="248"/>
      <c r="L191" s="253"/>
      <c r="M191" s="254"/>
      <c r="N191" s="255"/>
      <c r="O191" s="255"/>
      <c r="P191" s="255"/>
      <c r="Q191" s="255"/>
      <c r="R191" s="255"/>
      <c r="S191" s="255"/>
      <c r="T191" s="256"/>
      <c r="U191" s="14"/>
      <c r="V191" s="14"/>
      <c r="W191" s="14"/>
      <c r="X191" s="14"/>
      <c r="Y191" s="14"/>
      <c r="Z191" s="14"/>
      <c r="AA191" s="14"/>
      <c r="AB191" s="14"/>
      <c r="AC191" s="14"/>
      <c r="AD191" s="14"/>
      <c r="AE191" s="14"/>
      <c r="AT191" s="257" t="s">
        <v>148</v>
      </c>
      <c r="AU191" s="257" t="s">
        <v>83</v>
      </c>
      <c r="AV191" s="14" t="s">
        <v>144</v>
      </c>
      <c r="AW191" s="14" t="s">
        <v>35</v>
      </c>
      <c r="AX191" s="14" t="s">
        <v>81</v>
      </c>
      <c r="AY191" s="257" t="s">
        <v>137</v>
      </c>
    </row>
    <row r="192" s="2" customFormat="1" ht="16.5" customHeight="1">
      <c r="A192" s="39"/>
      <c r="B192" s="40"/>
      <c r="C192" s="258" t="s">
        <v>274</v>
      </c>
      <c r="D192" s="258" t="s">
        <v>275</v>
      </c>
      <c r="E192" s="259" t="s">
        <v>276</v>
      </c>
      <c r="F192" s="260" t="s">
        <v>277</v>
      </c>
      <c r="G192" s="261" t="s">
        <v>278</v>
      </c>
      <c r="H192" s="262">
        <v>2638.6500000000001</v>
      </c>
      <c r="I192" s="263"/>
      <c r="J192" s="264">
        <f>ROUND(I192*H192,2)</f>
        <v>0</v>
      </c>
      <c r="K192" s="260" t="s">
        <v>143</v>
      </c>
      <c r="L192" s="265"/>
      <c r="M192" s="266" t="s">
        <v>19</v>
      </c>
      <c r="N192" s="267" t="s">
        <v>44</v>
      </c>
      <c r="O192" s="85"/>
      <c r="P192" s="228">
        <f>O192*H192</f>
        <v>0</v>
      </c>
      <c r="Q192" s="228">
        <v>1</v>
      </c>
      <c r="R192" s="228">
        <f>Q192*H192</f>
        <v>2638.6500000000001</v>
      </c>
      <c r="S192" s="228">
        <v>0</v>
      </c>
      <c r="T192" s="229">
        <f>S192*H192</f>
        <v>0</v>
      </c>
      <c r="U192" s="39"/>
      <c r="V192" s="39"/>
      <c r="W192" s="39"/>
      <c r="X192" s="39"/>
      <c r="Y192" s="39"/>
      <c r="Z192" s="39"/>
      <c r="AA192" s="39"/>
      <c r="AB192" s="39"/>
      <c r="AC192" s="39"/>
      <c r="AD192" s="39"/>
      <c r="AE192" s="39"/>
      <c r="AR192" s="230" t="s">
        <v>181</v>
      </c>
      <c r="AT192" s="230" t="s">
        <v>275</v>
      </c>
      <c r="AU192" s="230" t="s">
        <v>83</v>
      </c>
      <c r="AY192" s="18" t="s">
        <v>137</v>
      </c>
      <c r="BE192" s="231">
        <f>IF(N192="základní",J192,0)</f>
        <v>0</v>
      </c>
      <c r="BF192" s="231">
        <f>IF(N192="snížená",J192,0)</f>
        <v>0</v>
      </c>
      <c r="BG192" s="231">
        <f>IF(N192="zákl. přenesená",J192,0)</f>
        <v>0</v>
      </c>
      <c r="BH192" s="231">
        <f>IF(N192="sníž. přenesená",J192,0)</f>
        <v>0</v>
      </c>
      <c r="BI192" s="231">
        <f>IF(N192="nulová",J192,0)</f>
        <v>0</v>
      </c>
      <c r="BJ192" s="18" t="s">
        <v>81</v>
      </c>
      <c r="BK192" s="231">
        <f>ROUND(I192*H192,2)</f>
        <v>0</v>
      </c>
      <c r="BL192" s="18" t="s">
        <v>144</v>
      </c>
      <c r="BM192" s="230" t="s">
        <v>936</v>
      </c>
    </row>
    <row r="193" s="13" customFormat="1">
      <c r="A193" s="13"/>
      <c r="B193" s="236"/>
      <c r="C193" s="237"/>
      <c r="D193" s="232" t="s">
        <v>148</v>
      </c>
      <c r="E193" s="238" t="s">
        <v>19</v>
      </c>
      <c r="F193" s="239" t="s">
        <v>937</v>
      </c>
      <c r="G193" s="237"/>
      <c r="H193" s="240">
        <v>2638.6500000000001</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148</v>
      </c>
      <c r="AU193" s="246" t="s">
        <v>83</v>
      </c>
      <c r="AV193" s="13" t="s">
        <v>83</v>
      </c>
      <c r="AW193" s="13" t="s">
        <v>35</v>
      </c>
      <c r="AX193" s="13" t="s">
        <v>73</v>
      </c>
      <c r="AY193" s="246" t="s">
        <v>137</v>
      </c>
    </row>
    <row r="194" s="14" customFormat="1">
      <c r="A194" s="14"/>
      <c r="B194" s="247"/>
      <c r="C194" s="248"/>
      <c r="D194" s="232" t="s">
        <v>148</v>
      </c>
      <c r="E194" s="249" t="s">
        <v>19</v>
      </c>
      <c r="F194" s="250" t="s">
        <v>150</v>
      </c>
      <c r="G194" s="248"/>
      <c r="H194" s="251">
        <v>2638.6500000000001</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148</v>
      </c>
      <c r="AU194" s="257" t="s">
        <v>83</v>
      </c>
      <c r="AV194" s="14" t="s">
        <v>144</v>
      </c>
      <c r="AW194" s="14" t="s">
        <v>35</v>
      </c>
      <c r="AX194" s="14" t="s">
        <v>81</v>
      </c>
      <c r="AY194" s="257" t="s">
        <v>137</v>
      </c>
    </row>
    <row r="195" s="2" customFormat="1" ht="16.5" customHeight="1">
      <c r="A195" s="39"/>
      <c r="B195" s="40"/>
      <c r="C195" s="219" t="s">
        <v>281</v>
      </c>
      <c r="D195" s="219" t="s">
        <v>139</v>
      </c>
      <c r="E195" s="220" t="s">
        <v>282</v>
      </c>
      <c r="F195" s="221" t="s">
        <v>283</v>
      </c>
      <c r="G195" s="222" t="s">
        <v>219</v>
      </c>
      <c r="H195" s="223">
        <v>1794.577</v>
      </c>
      <c r="I195" s="224"/>
      <c r="J195" s="225">
        <f>ROUND(I195*H195,2)</f>
        <v>0</v>
      </c>
      <c r="K195" s="221" t="s">
        <v>143</v>
      </c>
      <c r="L195" s="45"/>
      <c r="M195" s="226" t="s">
        <v>19</v>
      </c>
      <c r="N195" s="227" t="s">
        <v>44</v>
      </c>
      <c r="O195" s="85"/>
      <c r="P195" s="228">
        <f>O195*H195</f>
        <v>0</v>
      </c>
      <c r="Q195" s="228">
        <v>0</v>
      </c>
      <c r="R195" s="228">
        <f>Q195*H195</f>
        <v>0</v>
      </c>
      <c r="S195" s="228">
        <v>0</v>
      </c>
      <c r="T195" s="229">
        <f>S195*H195</f>
        <v>0</v>
      </c>
      <c r="U195" s="39"/>
      <c r="V195" s="39"/>
      <c r="W195" s="39"/>
      <c r="X195" s="39"/>
      <c r="Y195" s="39"/>
      <c r="Z195" s="39"/>
      <c r="AA195" s="39"/>
      <c r="AB195" s="39"/>
      <c r="AC195" s="39"/>
      <c r="AD195" s="39"/>
      <c r="AE195" s="39"/>
      <c r="AR195" s="230" t="s">
        <v>144</v>
      </c>
      <c r="AT195" s="230" t="s">
        <v>139</v>
      </c>
      <c r="AU195" s="230" t="s">
        <v>83</v>
      </c>
      <c r="AY195" s="18" t="s">
        <v>137</v>
      </c>
      <c r="BE195" s="231">
        <f>IF(N195="základní",J195,0)</f>
        <v>0</v>
      </c>
      <c r="BF195" s="231">
        <f>IF(N195="snížená",J195,0)</f>
        <v>0</v>
      </c>
      <c r="BG195" s="231">
        <f>IF(N195="zákl. přenesená",J195,0)</f>
        <v>0</v>
      </c>
      <c r="BH195" s="231">
        <f>IF(N195="sníž. přenesená",J195,0)</f>
        <v>0</v>
      </c>
      <c r="BI195" s="231">
        <f>IF(N195="nulová",J195,0)</f>
        <v>0</v>
      </c>
      <c r="BJ195" s="18" t="s">
        <v>81</v>
      </c>
      <c r="BK195" s="231">
        <f>ROUND(I195*H195,2)</f>
        <v>0</v>
      </c>
      <c r="BL195" s="18" t="s">
        <v>144</v>
      </c>
      <c r="BM195" s="230" t="s">
        <v>938</v>
      </c>
    </row>
    <row r="196" s="2" customFormat="1">
      <c r="A196" s="39"/>
      <c r="B196" s="40"/>
      <c r="C196" s="41"/>
      <c r="D196" s="232" t="s">
        <v>146</v>
      </c>
      <c r="E196" s="41"/>
      <c r="F196" s="233" t="s">
        <v>285</v>
      </c>
      <c r="G196" s="41"/>
      <c r="H196" s="41"/>
      <c r="I196" s="137"/>
      <c r="J196" s="41"/>
      <c r="K196" s="41"/>
      <c r="L196" s="45"/>
      <c r="M196" s="234"/>
      <c r="N196" s="235"/>
      <c r="O196" s="85"/>
      <c r="P196" s="85"/>
      <c r="Q196" s="85"/>
      <c r="R196" s="85"/>
      <c r="S196" s="85"/>
      <c r="T196" s="86"/>
      <c r="U196" s="39"/>
      <c r="V196" s="39"/>
      <c r="W196" s="39"/>
      <c r="X196" s="39"/>
      <c r="Y196" s="39"/>
      <c r="Z196" s="39"/>
      <c r="AA196" s="39"/>
      <c r="AB196" s="39"/>
      <c r="AC196" s="39"/>
      <c r="AD196" s="39"/>
      <c r="AE196" s="39"/>
      <c r="AT196" s="18" t="s">
        <v>146</v>
      </c>
      <c r="AU196" s="18" t="s">
        <v>83</v>
      </c>
    </row>
    <row r="197" s="13" customFormat="1">
      <c r="A197" s="13"/>
      <c r="B197" s="236"/>
      <c r="C197" s="237"/>
      <c r="D197" s="232" t="s">
        <v>148</v>
      </c>
      <c r="E197" s="238" t="s">
        <v>19</v>
      </c>
      <c r="F197" s="239" t="s">
        <v>929</v>
      </c>
      <c r="G197" s="237"/>
      <c r="H197" s="240">
        <v>95.400000000000006</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148</v>
      </c>
      <c r="AU197" s="246" t="s">
        <v>83</v>
      </c>
      <c r="AV197" s="13" t="s">
        <v>83</v>
      </c>
      <c r="AW197" s="13" t="s">
        <v>35</v>
      </c>
      <c r="AX197" s="13" t="s">
        <v>73</v>
      </c>
      <c r="AY197" s="246" t="s">
        <v>137</v>
      </c>
    </row>
    <row r="198" s="13" customFormat="1">
      <c r="A198" s="13"/>
      <c r="B198" s="236"/>
      <c r="C198" s="237"/>
      <c r="D198" s="232" t="s">
        <v>148</v>
      </c>
      <c r="E198" s="238" t="s">
        <v>19</v>
      </c>
      <c r="F198" s="239" t="s">
        <v>930</v>
      </c>
      <c r="G198" s="237"/>
      <c r="H198" s="240">
        <v>1668.4269999999999</v>
      </c>
      <c r="I198" s="241"/>
      <c r="J198" s="237"/>
      <c r="K198" s="237"/>
      <c r="L198" s="242"/>
      <c r="M198" s="243"/>
      <c r="N198" s="244"/>
      <c r="O198" s="244"/>
      <c r="P198" s="244"/>
      <c r="Q198" s="244"/>
      <c r="R198" s="244"/>
      <c r="S198" s="244"/>
      <c r="T198" s="245"/>
      <c r="U198" s="13"/>
      <c r="V198" s="13"/>
      <c r="W198" s="13"/>
      <c r="X198" s="13"/>
      <c r="Y198" s="13"/>
      <c r="Z198" s="13"/>
      <c r="AA198" s="13"/>
      <c r="AB198" s="13"/>
      <c r="AC198" s="13"/>
      <c r="AD198" s="13"/>
      <c r="AE198" s="13"/>
      <c r="AT198" s="246" t="s">
        <v>148</v>
      </c>
      <c r="AU198" s="246" t="s">
        <v>83</v>
      </c>
      <c r="AV198" s="13" t="s">
        <v>83</v>
      </c>
      <c r="AW198" s="13" t="s">
        <v>35</v>
      </c>
      <c r="AX198" s="13" t="s">
        <v>73</v>
      </c>
      <c r="AY198" s="246" t="s">
        <v>137</v>
      </c>
    </row>
    <row r="199" s="13" customFormat="1">
      <c r="A199" s="13"/>
      <c r="B199" s="236"/>
      <c r="C199" s="237"/>
      <c r="D199" s="232" t="s">
        <v>148</v>
      </c>
      <c r="E199" s="238" t="s">
        <v>19</v>
      </c>
      <c r="F199" s="239" t="s">
        <v>931</v>
      </c>
      <c r="G199" s="237"/>
      <c r="H199" s="240">
        <v>22.75</v>
      </c>
      <c r="I199" s="241"/>
      <c r="J199" s="237"/>
      <c r="K199" s="237"/>
      <c r="L199" s="242"/>
      <c r="M199" s="243"/>
      <c r="N199" s="244"/>
      <c r="O199" s="244"/>
      <c r="P199" s="244"/>
      <c r="Q199" s="244"/>
      <c r="R199" s="244"/>
      <c r="S199" s="244"/>
      <c r="T199" s="245"/>
      <c r="U199" s="13"/>
      <c r="V199" s="13"/>
      <c r="W199" s="13"/>
      <c r="X199" s="13"/>
      <c r="Y199" s="13"/>
      <c r="Z199" s="13"/>
      <c r="AA199" s="13"/>
      <c r="AB199" s="13"/>
      <c r="AC199" s="13"/>
      <c r="AD199" s="13"/>
      <c r="AE199" s="13"/>
      <c r="AT199" s="246" t="s">
        <v>148</v>
      </c>
      <c r="AU199" s="246" t="s">
        <v>83</v>
      </c>
      <c r="AV199" s="13" t="s">
        <v>83</v>
      </c>
      <c r="AW199" s="13" t="s">
        <v>35</v>
      </c>
      <c r="AX199" s="13" t="s">
        <v>73</v>
      </c>
      <c r="AY199" s="246" t="s">
        <v>137</v>
      </c>
    </row>
    <row r="200" s="13" customFormat="1">
      <c r="A200" s="13"/>
      <c r="B200" s="236"/>
      <c r="C200" s="237"/>
      <c r="D200" s="232" t="s">
        <v>148</v>
      </c>
      <c r="E200" s="238" t="s">
        <v>19</v>
      </c>
      <c r="F200" s="239" t="s">
        <v>932</v>
      </c>
      <c r="G200" s="237"/>
      <c r="H200" s="240">
        <v>8</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148</v>
      </c>
      <c r="AU200" s="246" t="s">
        <v>83</v>
      </c>
      <c r="AV200" s="13" t="s">
        <v>83</v>
      </c>
      <c r="AW200" s="13" t="s">
        <v>35</v>
      </c>
      <c r="AX200" s="13" t="s">
        <v>73</v>
      </c>
      <c r="AY200" s="246" t="s">
        <v>137</v>
      </c>
    </row>
    <row r="201" s="14" customFormat="1">
      <c r="A201" s="14"/>
      <c r="B201" s="247"/>
      <c r="C201" s="248"/>
      <c r="D201" s="232" t="s">
        <v>148</v>
      </c>
      <c r="E201" s="249" t="s">
        <v>19</v>
      </c>
      <c r="F201" s="250" t="s">
        <v>150</v>
      </c>
      <c r="G201" s="248"/>
      <c r="H201" s="251">
        <v>1794.577</v>
      </c>
      <c r="I201" s="252"/>
      <c r="J201" s="248"/>
      <c r="K201" s="248"/>
      <c r="L201" s="253"/>
      <c r="M201" s="254"/>
      <c r="N201" s="255"/>
      <c r="O201" s="255"/>
      <c r="P201" s="255"/>
      <c r="Q201" s="255"/>
      <c r="R201" s="255"/>
      <c r="S201" s="255"/>
      <c r="T201" s="256"/>
      <c r="U201" s="14"/>
      <c r="V201" s="14"/>
      <c r="W201" s="14"/>
      <c r="X201" s="14"/>
      <c r="Y201" s="14"/>
      <c r="Z201" s="14"/>
      <c r="AA201" s="14"/>
      <c r="AB201" s="14"/>
      <c r="AC201" s="14"/>
      <c r="AD201" s="14"/>
      <c r="AE201" s="14"/>
      <c r="AT201" s="257" t="s">
        <v>148</v>
      </c>
      <c r="AU201" s="257" t="s">
        <v>83</v>
      </c>
      <c r="AV201" s="14" t="s">
        <v>144</v>
      </c>
      <c r="AW201" s="14" t="s">
        <v>35</v>
      </c>
      <c r="AX201" s="14" t="s">
        <v>81</v>
      </c>
      <c r="AY201" s="257" t="s">
        <v>137</v>
      </c>
    </row>
    <row r="202" s="2" customFormat="1" ht="24" customHeight="1">
      <c r="A202" s="39"/>
      <c r="B202" s="40"/>
      <c r="C202" s="219" t="s">
        <v>286</v>
      </c>
      <c r="D202" s="219" t="s">
        <v>139</v>
      </c>
      <c r="E202" s="220" t="s">
        <v>287</v>
      </c>
      <c r="F202" s="221" t="s">
        <v>288</v>
      </c>
      <c r="G202" s="222" t="s">
        <v>278</v>
      </c>
      <c r="H202" s="223">
        <v>3230.239</v>
      </c>
      <c r="I202" s="224"/>
      <c r="J202" s="225">
        <f>ROUND(I202*H202,2)</f>
        <v>0</v>
      </c>
      <c r="K202" s="221" t="s">
        <v>143</v>
      </c>
      <c r="L202" s="45"/>
      <c r="M202" s="226" t="s">
        <v>19</v>
      </c>
      <c r="N202" s="227" t="s">
        <v>44</v>
      </c>
      <c r="O202" s="85"/>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144</v>
      </c>
      <c r="AT202" s="230" t="s">
        <v>139</v>
      </c>
      <c r="AU202" s="230" t="s">
        <v>83</v>
      </c>
      <c r="AY202" s="18" t="s">
        <v>137</v>
      </c>
      <c r="BE202" s="231">
        <f>IF(N202="základní",J202,0)</f>
        <v>0</v>
      </c>
      <c r="BF202" s="231">
        <f>IF(N202="snížená",J202,0)</f>
        <v>0</v>
      </c>
      <c r="BG202" s="231">
        <f>IF(N202="zákl. přenesená",J202,0)</f>
        <v>0</v>
      </c>
      <c r="BH202" s="231">
        <f>IF(N202="sníž. přenesená",J202,0)</f>
        <v>0</v>
      </c>
      <c r="BI202" s="231">
        <f>IF(N202="nulová",J202,0)</f>
        <v>0</v>
      </c>
      <c r="BJ202" s="18" t="s">
        <v>81</v>
      </c>
      <c r="BK202" s="231">
        <f>ROUND(I202*H202,2)</f>
        <v>0</v>
      </c>
      <c r="BL202" s="18" t="s">
        <v>144</v>
      </c>
      <c r="BM202" s="230" t="s">
        <v>939</v>
      </c>
    </row>
    <row r="203" s="2" customFormat="1">
      <c r="A203" s="39"/>
      <c r="B203" s="40"/>
      <c r="C203" s="41"/>
      <c r="D203" s="232" t="s">
        <v>146</v>
      </c>
      <c r="E203" s="41"/>
      <c r="F203" s="233" t="s">
        <v>290</v>
      </c>
      <c r="G203" s="41"/>
      <c r="H203" s="41"/>
      <c r="I203" s="137"/>
      <c r="J203" s="41"/>
      <c r="K203" s="41"/>
      <c r="L203" s="45"/>
      <c r="M203" s="234"/>
      <c r="N203" s="235"/>
      <c r="O203" s="85"/>
      <c r="P203" s="85"/>
      <c r="Q203" s="85"/>
      <c r="R203" s="85"/>
      <c r="S203" s="85"/>
      <c r="T203" s="86"/>
      <c r="U203" s="39"/>
      <c r="V203" s="39"/>
      <c r="W203" s="39"/>
      <c r="X203" s="39"/>
      <c r="Y203" s="39"/>
      <c r="Z203" s="39"/>
      <c r="AA203" s="39"/>
      <c r="AB203" s="39"/>
      <c r="AC203" s="39"/>
      <c r="AD203" s="39"/>
      <c r="AE203" s="39"/>
      <c r="AT203" s="18" t="s">
        <v>146</v>
      </c>
      <c r="AU203" s="18" t="s">
        <v>83</v>
      </c>
    </row>
    <row r="204" s="13" customFormat="1">
      <c r="A204" s="13"/>
      <c r="B204" s="236"/>
      <c r="C204" s="237"/>
      <c r="D204" s="232" t="s">
        <v>148</v>
      </c>
      <c r="E204" s="238" t="s">
        <v>19</v>
      </c>
      <c r="F204" s="239" t="s">
        <v>940</v>
      </c>
      <c r="G204" s="237"/>
      <c r="H204" s="240">
        <v>171.72</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148</v>
      </c>
      <c r="AU204" s="246" t="s">
        <v>83</v>
      </c>
      <c r="AV204" s="13" t="s">
        <v>83</v>
      </c>
      <c r="AW204" s="13" t="s">
        <v>35</v>
      </c>
      <c r="AX204" s="13" t="s">
        <v>73</v>
      </c>
      <c r="AY204" s="246" t="s">
        <v>137</v>
      </c>
    </row>
    <row r="205" s="13" customFormat="1">
      <c r="A205" s="13"/>
      <c r="B205" s="236"/>
      <c r="C205" s="237"/>
      <c r="D205" s="232" t="s">
        <v>148</v>
      </c>
      <c r="E205" s="238" t="s">
        <v>19</v>
      </c>
      <c r="F205" s="239" t="s">
        <v>941</v>
      </c>
      <c r="G205" s="237"/>
      <c r="H205" s="240">
        <v>3003.1689999999999</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148</v>
      </c>
      <c r="AU205" s="246" t="s">
        <v>83</v>
      </c>
      <c r="AV205" s="13" t="s">
        <v>83</v>
      </c>
      <c r="AW205" s="13" t="s">
        <v>35</v>
      </c>
      <c r="AX205" s="13" t="s">
        <v>73</v>
      </c>
      <c r="AY205" s="246" t="s">
        <v>137</v>
      </c>
    </row>
    <row r="206" s="13" customFormat="1">
      <c r="A206" s="13"/>
      <c r="B206" s="236"/>
      <c r="C206" s="237"/>
      <c r="D206" s="232" t="s">
        <v>148</v>
      </c>
      <c r="E206" s="238" t="s">
        <v>19</v>
      </c>
      <c r="F206" s="239" t="s">
        <v>942</v>
      </c>
      <c r="G206" s="237"/>
      <c r="H206" s="240">
        <v>40.950000000000003</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148</v>
      </c>
      <c r="AU206" s="246" t="s">
        <v>83</v>
      </c>
      <c r="AV206" s="13" t="s">
        <v>83</v>
      </c>
      <c r="AW206" s="13" t="s">
        <v>35</v>
      </c>
      <c r="AX206" s="13" t="s">
        <v>73</v>
      </c>
      <c r="AY206" s="246" t="s">
        <v>137</v>
      </c>
    </row>
    <row r="207" s="13" customFormat="1">
      <c r="A207" s="13"/>
      <c r="B207" s="236"/>
      <c r="C207" s="237"/>
      <c r="D207" s="232" t="s">
        <v>148</v>
      </c>
      <c r="E207" s="238" t="s">
        <v>19</v>
      </c>
      <c r="F207" s="239" t="s">
        <v>943</v>
      </c>
      <c r="G207" s="237"/>
      <c r="H207" s="240">
        <v>14.4</v>
      </c>
      <c r="I207" s="241"/>
      <c r="J207" s="237"/>
      <c r="K207" s="237"/>
      <c r="L207" s="242"/>
      <c r="M207" s="243"/>
      <c r="N207" s="244"/>
      <c r="O207" s="244"/>
      <c r="P207" s="244"/>
      <c r="Q207" s="244"/>
      <c r="R207" s="244"/>
      <c r="S207" s="244"/>
      <c r="T207" s="245"/>
      <c r="U207" s="13"/>
      <c r="V207" s="13"/>
      <c r="W207" s="13"/>
      <c r="X207" s="13"/>
      <c r="Y207" s="13"/>
      <c r="Z207" s="13"/>
      <c r="AA207" s="13"/>
      <c r="AB207" s="13"/>
      <c r="AC207" s="13"/>
      <c r="AD207" s="13"/>
      <c r="AE207" s="13"/>
      <c r="AT207" s="246" t="s">
        <v>148</v>
      </c>
      <c r="AU207" s="246" t="s">
        <v>83</v>
      </c>
      <c r="AV207" s="13" t="s">
        <v>83</v>
      </c>
      <c r="AW207" s="13" t="s">
        <v>35</v>
      </c>
      <c r="AX207" s="13" t="s">
        <v>73</v>
      </c>
      <c r="AY207" s="246" t="s">
        <v>137</v>
      </c>
    </row>
    <row r="208" s="14" customFormat="1">
      <c r="A208" s="14"/>
      <c r="B208" s="247"/>
      <c r="C208" s="248"/>
      <c r="D208" s="232" t="s">
        <v>148</v>
      </c>
      <c r="E208" s="249" t="s">
        <v>19</v>
      </c>
      <c r="F208" s="250" t="s">
        <v>150</v>
      </c>
      <c r="G208" s="248"/>
      <c r="H208" s="251">
        <v>3230.2389999999996</v>
      </c>
      <c r="I208" s="252"/>
      <c r="J208" s="248"/>
      <c r="K208" s="248"/>
      <c r="L208" s="253"/>
      <c r="M208" s="254"/>
      <c r="N208" s="255"/>
      <c r="O208" s="255"/>
      <c r="P208" s="255"/>
      <c r="Q208" s="255"/>
      <c r="R208" s="255"/>
      <c r="S208" s="255"/>
      <c r="T208" s="256"/>
      <c r="U208" s="14"/>
      <c r="V208" s="14"/>
      <c r="W208" s="14"/>
      <c r="X208" s="14"/>
      <c r="Y208" s="14"/>
      <c r="Z208" s="14"/>
      <c r="AA208" s="14"/>
      <c r="AB208" s="14"/>
      <c r="AC208" s="14"/>
      <c r="AD208" s="14"/>
      <c r="AE208" s="14"/>
      <c r="AT208" s="257" t="s">
        <v>148</v>
      </c>
      <c r="AU208" s="257" t="s">
        <v>83</v>
      </c>
      <c r="AV208" s="14" t="s">
        <v>144</v>
      </c>
      <c r="AW208" s="14" t="s">
        <v>35</v>
      </c>
      <c r="AX208" s="14" t="s">
        <v>81</v>
      </c>
      <c r="AY208" s="257" t="s">
        <v>137</v>
      </c>
    </row>
    <row r="209" s="2" customFormat="1" ht="16.5" customHeight="1">
      <c r="A209" s="39"/>
      <c r="B209" s="40"/>
      <c r="C209" s="219" t="s">
        <v>295</v>
      </c>
      <c r="D209" s="219" t="s">
        <v>139</v>
      </c>
      <c r="E209" s="220" t="s">
        <v>296</v>
      </c>
      <c r="F209" s="221" t="s">
        <v>297</v>
      </c>
      <c r="G209" s="222" t="s">
        <v>163</v>
      </c>
      <c r="H209" s="223">
        <v>5248.6350000000002</v>
      </c>
      <c r="I209" s="224"/>
      <c r="J209" s="225">
        <f>ROUND(I209*H209,2)</f>
        <v>0</v>
      </c>
      <c r="K209" s="221" t="s">
        <v>143</v>
      </c>
      <c r="L209" s="45"/>
      <c r="M209" s="226" t="s">
        <v>19</v>
      </c>
      <c r="N209" s="227" t="s">
        <v>44</v>
      </c>
      <c r="O209" s="85"/>
      <c r="P209" s="228">
        <f>O209*H209</f>
        <v>0</v>
      </c>
      <c r="Q209" s="228">
        <v>0</v>
      </c>
      <c r="R209" s="228">
        <f>Q209*H209</f>
        <v>0</v>
      </c>
      <c r="S209" s="228">
        <v>0</v>
      </c>
      <c r="T209" s="229">
        <f>S209*H209</f>
        <v>0</v>
      </c>
      <c r="U209" s="39"/>
      <c r="V209" s="39"/>
      <c r="W209" s="39"/>
      <c r="X209" s="39"/>
      <c r="Y209" s="39"/>
      <c r="Z209" s="39"/>
      <c r="AA209" s="39"/>
      <c r="AB209" s="39"/>
      <c r="AC209" s="39"/>
      <c r="AD209" s="39"/>
      <c r="AE209" s="39"/>
      <c r="AR209" s="230" t="s">
        <v>144</v>
      </c>
      <c r="AT209" s="230" t="s">
        <v>139</v>
      </c>
      <c r="AU209" s="230" t="s">
        <v>83</v>
      </c>
      <c r="AY209" s="18" t="s">
        <v>137</v>
      </c>
      <c r="BE209" s="231">
        <f>IF(N209="základní",J209,0)</f>
        <v>0</v>
      </c>
      <c r="BF209" s="231">
        <f>IF(N209="snížená",J209,0)</f>
        <v>0</v>
      </c>
      <c r="BG209" s="231">
        <f>IF(N209="zákl. přenesená",J209,0)</f>
        <v>0</v>
      </c>
      <c r="BH209" s="231">
        <f>IF(N209="sníž. přenesená",J209,0)</f>
        <v>0</v>
      </c>
      <c r="BI209" s="231">
        <f>IF(N209="nulová",J209,0)</f>
        <v>0</v>
      </c>
      <c r="BJ209" s="18" t="s">
        <v>81</v>
      </c>
      <c r="BK209" s="231">
        <f>ROUND(I209*H209,2)</f>
        <v>0</v>
      </c>
      <c r="BL209" s="18" t="s">
        <v>144</v>
      </c>
      <c r="BM209" s="230" t="s">
        <v>944</v>
      </c>
    </row>
    <row r="210" s="2" customFormat="1">
      <c r="A210" s="39"/>
      <c r="B210" s="40"/>
      <c r="C210" s="41"/>
      <c r="D210" s="232" t="s">
        <v>146</v>
      </c>
      <c r="E210" s="41"/>
      <c r="F210" s="233" t="s">
        <v>299</v>
      </c>
      <c r="G210" s="41"/>
      <c r="H210" s="41"/>
      <c r="I210" s="137"/>
      <c r="J210" s="41"/>
      <c r="K210" s="41"/>
      <c r="L210" s="45"/>
      <c r="M210" s="234"/>
      <c r="N210" s="235"/>
      <c r="O210" s="85"/>
      <c r="P210" s="85"/>
      <c r="Q210" s="85"/>
      <c r="R210" s="85"/>
      <c r="S210" s="85"/>
      <c r="T210" s="86"/>
      <c r="U210" s="39"/>
      <c r="V210" s="39"/>
      <c r="W210" s="39"/>
      <c r="X210" s="39"/>
      <c r="Y210" s="39"/>
      <c r="Z210" s="39"/>
      <c r="AA210" s="39"/>
      <c r="AB210" s="39"/>
      <c r="AC210" s="39"/>
      <c r="AD210" s="39"/>
      <c r="AE210" s="39"/>
      <c r="AT210" s="18" t="s">
        <v>146</v>
      </c>
      <c r="AU210" s="18" t="s">
        <v>83</v>
      </c>
    </row>
    <row r="211" s="15" customFormat="1">
      <c r="A211" s="15"/>
      <c r="B211" s="268"/>
      <c r="C211" s="269"/>
      <c r="D211" s="232" t="s">
        <v>148</v>
      </c>
      <c r="E211" s="270" t="s">
        <v>19</v>
      </c>
      <c r="F211" s="271" t="s">
        <v>300</v>
      </c>
      <c r="G211" s="269"/>
      <c r="H211" s="270" t="s">
        <v>19</v>
      </c>
      <c r="I211" s="272"/>
      <c r="J211" s="269"/>
      <c r="K211" s="269"/>
      <c r="L211" s="273"/>
      <c r="M211" s="274"/>
      <c r="N211" s="275"/>
      <c r="O211" s="275"/>
      <c r="P211" s="275"/>
      <c r="Q211" s="275"/>
      <c r="R211" s="275"/>
      <c r="S211" s="275"/>
      <c r="T211" s="276"/>
      <c r="U211" s="15"/>
      <c r="V211" s="15"/>
      <c r="W211" s="15"/>
      <c r="X211" s="15"/>
      <c r="Y211" s="15"/>
      <c r="Z211" s="15"/>
      <c r="AA211" s="15"/>
      <c r="AB211" s="15"/>
      <c r="AC211" s="15"/>
      <c r="AD211" s="15"/>
      <c r="AE211" s="15"/>
      <c r="AT211" s="277" t="s">
        <v>148</v>
      </c>
      <c r="AU211" s="277" t="s">
        <v>83</v>
      </c>
      <c r="AV211" s="15" t="s">
        <v>81</v>
      </c>
      <c r="AW211" s="15" t="s">
        <v>35</v>
      </c>
      <c r="AX211" s="15" t="s">
        <v>73</v>
      </c>
      <c r="AY211" s="277" t="s">
        <v>137</v>
      </c>
    </row>
    <row r="212" s="13" customFormat="1">
      <c r="A212" s="13"/>
      <c r="B212" s="236"/>
      <c r="C212" s="237"/>
      <c r="D212" s="232" t="s">
        <v>148</v>
      </c>
      <c r="E212" s="238" t="s">
        <v>19</v>
      </c>
      <c r="F212" s="239" t="s">
        <v>945</v>
      </c>
      <c r="G212" s="237"/>
      <c r="H212" s="240">
        <v>839</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148</v>
      </c>
      <c r="AU212" s="246" t="s">
        <v>83</v>
      </c>
      <c r="AV212" s="13" t="s">
        <v>83</v>
      </c>
      <c r="AW212" s="13" t="s">
        <v>35</v>
      </c>
      <c r="AX212" s="13" t="s">
        <v>73</v>
      </c>
      <c r="AY212" s="246" t="s">
        <v>137</v>
      </c>
    </row>
    <row r="213" s="13" customFormat="1">
      <c r="A213" s="13"/>
      <c r="B213" s="236"/>
      <c r="C213" s="237"/>
      <c r="D213" s="232" t="s">
        <v>148</v>
      </c>
      <c r="E213" s="238" t="s">
        <v>19</v>
      </c>
      <c r="F213" s="239" t="s">
        <v>946</v>
      </c>
      <c r="G213" s="237"/>
      <c r="H213" s="240">
        <v>883</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148</v>
      </c>
      <c r="AU213" s="246" t="s">
        <v>83</v>
      </c>
      <c r="AV213" s="13" t="s">
        <v>83</v>
      </c>
      <c r="AW213" s="13" t="s">
        <v>35</v>
      </c>
      <c r="AX213" s="13" t="s">
        <v>73</v>
      </c>
      <c r="AY213" s="246" t="s">
        <v>137</v>
      </c>
    </row>
    <row r="214" s="13" customFormat="1">
      <c r="A214" s="13"/>
      <c r="B214" s="236"/>
      <c r="C214" s="237"/>
      <c r="D214" s="232" t="s">
        <v>148</v>
      </c>
      <c r="E214" s="238" t="s">
        <v>19</v>
      </c>
      <c r="F214" s="239" t="s">
        <v>947</v>
      </c>
      <c r="G214" s="237"/>
      <c r="H214" s="240">
        <v>599</v>
      </c>
      <c r="I214" s="241"/>
      <c r="J214" s="237"/>
      <c r="K214" s="237"/>
      <c r="L214" s="242"/>
      <c r="M214" s="243"/>
      <c r="N214" s="244"/>
      <c r="O214" s="244"/>
      <c r="P214" s="244"/>
      <c r="Q214" s="244"/>
      <c r="R214" s="244"/>
      <c r="S214" s="244"/>
      <c r="T214" s="245"/>
      <c r="U214" s="13"/>
      <c r="V214" s="13"/>
      <c r="W214" s="13"/>
      <c r="X214" s="13"/>
      <c r="Y214" s="13"/>
      <c r="Z214" s="13"/>
      <c r="AA214" s="13"/>
      <c r="AB214" s="13"/>
      <c r="AC214" s="13"/>
      <c r="AD214" s="13"/>
      <c r="AE214" s="13"/>
      <c r="AT214" s="246" t="s">
        <v>148</v>
      </c>
      <c r="AU214" s="246" t="s">
        <v>83</v>
      </c>
      <c r="AV214" s="13" t="s">
        <v>83</v>
      </c>
      <c r="AW214" s="13" t="s">
        <v>35</v>
      </c>
      <c r="AX214" s="13" t="s">
        <v>73</v>
      </c>
      <c r="AY214" s="246" t="s">
        <v>137</v>
      </c>
    </row>
    <row r="215" s="13" customFormat="1">
      <c r="A215" s="13"/>
      <c r="B215" s="236"/>
      <c r="C215" s="237"/>
      <c r="D215" s="232" t="s">
        <v>148</v>
      </c>
      <c r="E215" s="238" t="s">
        <v>19</v>
      </c>
      <c r="F215" s="239" t="s">
        <v>948</v>
      </c>
      <c r="G215" s="237"/>
      <c r="H215" s="240">
        <v>414.63499999999999</v>
      </c>
      <c r="I215" s="241"/>
      <c r="J215" s="237"/>
      <c r="K215" s="237"/>
      <c r="L215" s="242"/>
      <c r="M215" s="243"/>
      <c r="N215" s="244"/>
      <c r="O215" s="244"/>
      <c r="P215" s="244"/>
      <c r="Q215" s="244"/>
      <c r="R215" s="244"/>
      <c r="S215" s="244"/>
      <c r="T215" s="245"/>
      <c r="U215" s="13"/>
      <c r="V215" s="13"/>
      <c r="W215" s="13"/>
      <c r="X215" s="13"/>
      <c r="Y215" s="13"/>
      <c r="Z215" s="13"/>
      <c r="AA215" s="13"/>
      <c r="AB215" s="13"/>
      <c r="AC215" s="13"/>
      <c r="AD215" s="13"/>
      <c r="AE215" s="13"/>
      <c r="AT215" s="246" t="s">
        <v>148</v>
      </c>
      <c r="AU215" s="246" t="s">
        <v>83</v>
      </c>
      <c r="AV215" s="13" t="s">
        <v>83</v>
      </c>
      <c r="AW215" s="13" t="s">
        <v>35</v>
      </c>
      <c r="AX215" s="13" t="s">
        <v>73</v>
      </c>
      <c r="AY215" s="246" t="s">
        <v>137</v>
      </c>
    </row>
    <row r="216" s="13" customFormat="1">
      <c r="A216" s="13"/>
      <c r="B216" s="236"/>
      <c r="C216" s="237"/>
      <c r="D216" s="232" t="s">
        <v>148</v>
      </c>
      <c r="E216" s="238" t="s">
        <v>19</v>
      </c>
      <c r="F216" s="239" t="s">
        <v>949</v>
      </c>
      <c r="G216" s="237"/>
      <c r="H216" s="240">
        <v>2513</v>
      </c>
      <c r="I216" s="241"/>
      <c r="J216" s="237"/>
      <c r="K216" s="237"/>
      <c r="L216" s="242"/>
      <c r="M216" s="243"/>
      <c r="N216" s="244"/>
      <c r="O216" s="244"/>
      <c r="P216" s="244"/>
      <c r="Q216" s="244"/>
      <c r="R216" s="244"/>
      <c r="S216" s="244"/>
      <c r="T216" s="245"/>
      <c r="U216" s="13"/>
      <c r="V216" s="13"/>
      <c r="W216" s="13"/>
      <c r="X216" s="13"/>
      <c r="Y216" s="13"/>
      <c r="Z216" s="13"/>
      <c r="AA216" s="13"/>
      <c r="AB216" s="13"/>
      <c r="AC216" s="13"/>
      <c r="AD216" s="13"/>
      <c r="AE216" s="13"/>
      <c r="AT216" s="246" t="s">
        <v>148</v>
      </c>
      <c r="AU216" s="246" t="s">
        <v>83</v>
      </c>
      <c r="AV216" s="13" t="s">
        <v>83</v>
      </c>
      <c r="AW216" s="13" t="s">
        <v>35</v>
      </c>
      <c r="AX216" s="13" t="s">
        <v>73</v>
      </c>
      <c r="AY216" s="246" t="s">
        <v>137</v>
      </c>
    </row>
    <row r="217" s="14" customFormat="1">
      <c r="A217" s="14"/>
      <c r="B217" s="247"/>
      <c r="C217" s="248"/>
      <c r="D217" s="232" t="s">
        <v>148</v>
      </c>
      <c r="E217" s="249" t="s">
        <v>19</v>
      </c>
      <c r="F217" s="250" t="s">
        <v>150</v>
      </c>
      <c r="G217" s="248"/>
      <c r="H217" s="251">
        <v>5248.6350000000002</v>
      </c>
      <c r="I217" s="252"/>
      <c r="J217" s="248"/>
      <c r="K217" s="248"/>
      <c r="L217" s="253"/>
      <c r="M217" s="254"/>
      <c r="N217" s="255"/>
      <c r="O217" s="255"/>
      <c r="P217" s="255"/>
      <c r="Q217" s="255"/>
      <c r="R217" s="255"/>
      <c r="S217" s="255"/>
      <c r="T217" s="256"/>
      <c r="U217" s="14"/>
      <c r="V217" s="14"/>
      <c r="W217" s="14"/>
      <c r="X217" s="14"/>
      <c r="Y217" s="14"/>
      <c r="Z217" s="14"/>
      <c r="AA217" s="14"/>
      <c r="AB217" s="14"/>
      <c r="AC217" s="14"/>
      <c r="AD217" s="14"/>
      <c r="AE217" s="14"/>
      <c r="AT217" s="257" t="s">
        <v>148</v>
      </c>
      <c r="AU217" s="257" t="s">
        <v>83</v>
      </c>
      <c r="AV217" s="14" t="s">
        <v>144</v>
      </c>
      <c r="AW217" s="14" t="s">
        <v>35</v>
      </c>
      <c r="AX217" s="14" t="s">
        <v>81</v>
      </c>
      <c r="AY217" s="257" t="s">
        <v>137</v>
      </c>
    </row>
    <row r="218" s="2" customFormat="1" ht="24" customHeight="1">
      <c r="A218" s="39"/>
      <c r="B218" s="40"/>
      <c r="C218" s="219" t="s">
        <v>306</v>
      </c>
      <c r="D218" s="219" t="s">
        <v>139</v>
      </c>
      <c r="E218" s="220" t="s">
        <v>307</v>
      </c>
      <c r="F218" s="221" t="s">
        <v>308</v>
      </c>
      <c r="G218" s="222" t="s">
        <v>163</v>
      </c>
      <c r="H218" s="223">
        <v>663</v>
      </c>
      <c r="I218" s="224"/>
      <c r="J218" s="225">
        <f>ROUND(I218*H218,2)</f>
        <v>0</v>
      </c>
      <c r="K218" s="221" t="s">
        <v>143</v>
      </c>
      <c r="L218" s="45"/>
      <c r="M218" s="226" t="s">
        <v>19</v>
      </c>
      <c r="N218" s="227" t="s">
        <v>44</v>
      </c>
      <c r="O218" s="85"/>
      <c r="P218" s="228">
        <f>O218*H218</f>
        <v>0</v>
      </c>
      <c r="Q218" s="228">
        <v>0</v>
      </c>
      <c r="R218" s="228">
        <f>Q218*H218</f>
        <v>0</v>
      </c>
      <c r="S218" s="228">
        <v>0</v>
      </c>
      <c r="T218" s="229">
        <f>S218*H218</f>
        <v>0</v>
      </c>
      <c r="U218" s="39"/>
      <c r="V218" s="39"/>
      <c r="W218" s="39"/>
      <c r="X218" s="39"/>
      <c r="Y218" s="39"/>
      <c r="Z218" s="39"/>
      <c r="AA218" s="39"/>
      <c r="AB218" s="39"/>
      <c r="AC218" s="39"/>
      <c r="AD218" s="39"/>
      <c r="AE218" s="39"/>
      <c r="AR218" s="230" t="s">
        <v>144</v>
      </c>
      <c r="AT218" s="230" t="s">
        <v>139</v>
      </c>
      <c r="AU218" s="230" t="s">
        <v>83</v>
      </c>
      <c r="AY218" s="18" t="s">
        <v>137</v>
      </c>
      <c r="BE218" s="231">
        <f>IF(N218="základní",J218,0)</f>
        <v>0</v>
      </c>
      <c r="BF218" s="231">
        <f>IF(N218="snížená",J218,0)</f>
        <v>0</v>
      </c>
      <c r="BG218" s="231">
        <f>IF(N218="zákl. přenesená",J218,0)</f>
        <v>0</v>
      </c>
      <c r="BH218" s="231">
        <f>IF(N218="sníž. přenesená",J218,0)</f>
        <v>0</v>
      </c>
      <c r="BI218" s="231">
        <f>IF(N218="nulová",J218,0)</f>
        <v>0</v>
      </c>
      <c r="BJ218" s="18" t="s">
        <v>81</v>
      </c>
      <c r="BK218" s="231">
        <f>ROUND(I218*H218,2)</f>
        <v>0</v>
      </c>
      <c r="BL218" s="18" t="s">
        <v>144</v>
      </c>
      <c r="BM218" s="230" t="s">
        <v>950</v>
      </c>
    </row>
    <row r="219" s="2" customFormat="1">
      <c r="A219" s="39"/>
      <c r="B219" s="40"/>
      <c r="C219" s="41"/>
      <c r="D219" s="232" t="s">
        <v>146</v>
      </c>
      <c r="E219" s="41"/>
      <c r="F219" s="233" t="s">
        <v>310</v>
      </c>
      <c r="G219" s="41"/>
      <c r="H219" s="41"/>
      <c r="I219" s="137"/>
      <c r="J219" s="41"/>
      <c r="K219" s="41"/>
      <c r="L219" s="45"/>
      <c r="M219" s="234"/>
      <c r="N219" s="235"/>
      <c r="O219" s="85"/>
      <c r="P219" s="85"/>
      <c r="Q219" s="85"/>
      <c r="R219" s="85"/>
      <c r="S219" s="85"/>
      <c r="T219" s="86"/>
      <c r="U219" s="39"/>
      <c r="V219" s="39"/>
      <c r="W219" s="39"/>
      <c r="X219" s="39"/>
      <c r="Y219" s="39"/>
      <c r="Z219" s="39"/>
      <c r="AA219" s="39"/>
      <c r="AB219" s="39"/>
      <c r="AC219" s="39"/>
      <c r="AD219" s="39"/>
      <c r="AE219" s="39"/>
      <c r="AT219" s="18" t="s">
        <v>146</v>
      </c>
      <c r="AU219" s="18" t="s">
        <v>83</v>
      </c>
    </row>
    <row r="220" s="2" customFormat="1" ht="16.5" customHeight="1">
      <c r="A220" s="39"/>
      <c r="B220" s="40"/>
      <c r="C220" s="258" t="s">
        <v>311</v>
      </c>
      <c r="D220" s="258" t="s">
        <v>275</v>
      </c>
      <c r="E220" s="259" t="s">
        <v>312</v>
      </c>
      <c r="F220" s="260" t="s">
        <v>313</v>
      </c>
      <c r="G220" s="261" t="s">
        <v>219</v>
      </c>
      <c r="H220" s="262">
        <v>165.75</v>
      </c>
      <c r="I220" s="263"/>
      <c r="J220" s="264">
        <f>ROUND(I220*H220,2)</f>
        <v>0</v>
      </c>
      <c r="K220" s="260" t="s">
        <v>143</v>
      </c>
      <c r="L220" s="265"/>
      <c r="M220" s="266" t="s">
        <v>19</v>
      </c>
      <c r="N220" s="267" t="s">
        <v>44</v>
      </c>
      <c r="O220" s="85"/>
      <c r="P220" s="228">
        <f>O220*H220</f>
        <v>0</v>
      </c>
      <c r="Q220" s="228">
        <v>0.20999999999999999</v>
      </c>
      <c r="R220" s="228">
        <f>Q220*H220</f>
        <v>34.807499999999997</v>
      </c>
      <c r="S220" s="228">
        <v>0</v>
      </c>
      <c r="T220" s="229">
        <f>S220*H220</f>
        <v>0</v>
      </c>
      <c r="U220" s="39"/>
      <c r="V220" s="39"/>
      <c r="W220" s="39"/>
      <c r="X220" s="39"/>
      <c r="Y220" s="39"/>
      <c r="Z220" s="39"/>
      <c r="AA220" s="39"/>
      <c r="AB220" s="39"/>
      <c r="AC220" s="39"/>
      <c r="AD220" s="39"/>
      <c r="AE220" s="39"/>
      <c r="AR220" s="230" t="s">
        <v>181</v>
      </c>
      <c r="AT220" s="230" t="s">
        <v>275</v>
      </c>
      <c r="AU220" s="230" t="s">
        <v>83</v>
      </c>
      <c r="AY220" s="18" t="s">
        <v>137</v>
      </c>
      <c r="BE220" s="231">
        <f>IF(N220="základní",J220,0)</f>
        <v>0</v>
      </c>
      <c r="BF220" s="231">
        <f>IF(N220="snížená",J220,0)</f>
        <v>0</v>
      </c>
      <c r="BG220" s="231">
        <f>IF(N220="zákl. přenesená",J220,0)</f>
        <v>0</v>
      </c>
      <c r="BH220" s="231">
        <f>IF(N220="sníž. přenesená",J220,0)</f>
        <v>0</v>
      </c>
      <c r="BI220" s="231">
        <f>IF(N220="nulová",J220,0)</f>
        <v>0</v>
      </c>
      <c r="BJ220" s="18" t="s">
        <v>81</v>
      </c>
      <c r="BK220" s="231">
        <f>ROUND(I220*H220,2)</f>
        <v>0</v>
      </c>
      <c r="BL220" s="18" t="s">
        <v>144</v>
      </c>
      <c r="BM220" s="230" t="s">
        <v>951</v>
      </c>
    </row>
    <row r="221" s="13" customFormat="1">
      <c r="A221" s="13"/>
      <c r="B221" s="236"/>
      <c r="C221" s="237"/>
      <c r="D221" s="232" t="s">
        <v>148</v>
      </c>
      <c r="E221" s="238" t="s">
        <v>19</v>
      </c>
      <c r="F221" s="239" t="s">
        <v>952</v>
      </c>
      <c r="G221" s="237"/>
      <c r="H221" s="240">
        <v>165.75</v>
      </c>
      <c r="I221" s="241"/>
      <c r="J221" s="237"/>
      <c r="K221" s="237"/>
      <c r="L221" s="242"/>
      <c r="M221" s="243"/>
      <c r="N221" s="244"/>
      <c r="O221" s="244"/>
      <c r="P221" s="244"/>
      <c r="Q221" s="244"/>
      <c r="R221" s="244"/>
      <c r="S221" s="244"/>
      <c r="T221" s="245"/>
      <c r="U221" s="13"/>
      <c r="V221" s="13"/>
      <c r="W221" s="13"/>
      <c r="X221" s="13"/>
      <c r="Y221" s="13"/>
      <c r="Z221" s="13"/>
      <c r="AA221" s="13"/>
      <c r="AB221" s="13"/>
      <c r="AC221" s="13"/>
      <c r="AD221" s="13"/>
      <c r="AE221" s="13"/>
      <c r="AT221" s="246" t="s">
        <v>148</v>
      </c>
      <c r="AU221" s="246" t="s">
        <v>83</v>
      </c>
      <c r="AV221" s="13" t="s">
        <v>83</v>
      </c>
      <c r="AW221" s="13" t="s">
        <v>35</v>
      </c>
      <c r="AX221" s="13" t="s">
        <v>73</v>
      </c>
      <c r="AY221" s="246" t="s">
        <v>137</v>
      </c>
    </row>
    <row r="222" s="14" customFormat="1">
      <c r="A222" s="14"/>
      <c r="B222" s="247"/>
      <c r="C222" s="248"/>
      <c r="D222" s="232" t="s">
        <v>148</v>
      </c>
      <c r="E222" s="249" t="s">
        <v>19</v>
      </c>
      <c r="F222" s="250" t="s">
        <v>150</v>
      </c>
      <c r="G222" s="248"/>
      <c r="H222" s="251">
        <v>165.75</v>
      </c>
      <c r="I222" s="252"/>
      <c r="J222" s="248"/>
      <c r="K222" s="248"/>
      <c r="L222" s="253"/>
      <c r="M222" s="254"/>
      <c r="N222" s="255"/>
      <c r="O222" s="255"/>
      <c r="P222" s="255"/>
      <c r="Q222" s="255"/>
      <c r="R222" s="255"/>
      <c r="S222" s="255"/>
      <c r="T222" s="256"/>
      <c r="U222" s="14"/>
      <c r="V222" s="14"/>
      <c r="W222" s="14"/>
      <c r="X222" s="14"/>
      <c r="Y222" s="14"/>
      <c r="Z222" s="14"/>
      <c r="AA222" s="14"/>
      <c r="AB222" s="14"/>
      <c r="AC222" s="14"/>
      <c r="AD222" s="14"/>
      <c r="AE222" s="14"/>
      <c r="AT222" s="257" t="s">
        <v>148</v>
      </c>
      <c r="AU222" s="257" t="s">
        <v>83</v>
      </c>
      <c r="AV222" s="14" t="s">
        <v>144</v>
      </c>
      <c r="AW222" s="14" t="s">
        <v>35</v>
      </c>
      <c r="AX222" s="14" t="s">
        <v>81</v>
      </c>
      <c r="AY222" s="257" t="s">
        <v>137</v>
      </c>
    </row>
    <row r="223" s="2" customFormat="1" ht="24" customHeight="1">
      <c r="A223" s="39"/>
      <c r="B223" s="40"/>
      <c r="C223" s="219" t="s">
        <v>316</v>
      </c>
      <c r="D223" s="219" t="s">
        <v>139</v>
      </c>
      <c r="E223" s="220" t="s">
        <v>317</v>
      </c>
      <c r="F223" s="221" t="s">
        <v>318</v>
      </c>
      <c r="G223" s="222" t="s">
        <v>163</v>
      </c>
      <c r="H223" s="223">
        <v>663</v>
      </c>
      <c r="I223" s="224"/>
      <c r="J223" s="225">
        <f>ROUND(I223*H223,2)</f>
        <v>0</v>
      </c>
      <c r="K223" s="221" t="s">
        <v>143</v>
      </c>
      <c r="L223" s="45"/>
      <c r="M223" s="226" t="s">
        <v>19</v>
      </c>
      <c r="N223" s="227" t="s">
        <v>44</v>
      </c>
      <c r="O223" s="85"/>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144</v>
      </c>
      <c r="AT223" s="230" t="s">
        <v>139</v>
      </c>
      <c r="AU223" s="230" t="s">
        <v>83</v>
      </c>
      <c r="AY223" s="18" t="s">
        <v>137</v>
      </c>
      <c r="BE223" s="231">
        <f>IF(N223="základní",J223,0)</f>
        <v>0</v>
      </c>
      <c r="BF223" s="231">
        <f>IF(N223="snížená",J223,0)</f>
        <v>0</v>
      </c>
      <c r="BG223" s="231">
        <f>IF(N223="zákl. přenesená",J223,0)</f>
        <v>0</v>
      </c>
      <c r="BH223" s="231">
        <f>IF(N223="sníž. přenesená",J223,0)</f>
        <v>0</v>
      </c>
      <c r="BI223" s="231">
        <f>IF(N223="nulová",J223,0)</f>
        <v>0</v>
      </c>
      <c r="BJ223" s="18" t="s">
        <v>81</v>
      </c>
      <c r="BK223" s="231">
        <f>ROUND(I223*H223,2)</f>
        <v>0</v>
      </c>
      <c r="BL223" s="18" t="s">
        <v>144</v>
      </c>
      <c r="BM223" s="230" t="s">
        <v>953</v>
      </c>
    </row>
    <row r="224" s="2" customFormat="1">
      <c r="A224" s="39"/>
      <c r="B224" s="40"/>
      <c r="C224" s="41"/>
      <c r="D224" s="232" t="s">
        <v>146</v>
      </c>
      <c r="E224" s="41"/>
      <c r="F224" s="233" t="s">
        <v>320</v>
      </c>
      <c r="G224" s="41"/>
      <c r="H224" s="41"/>
      <c r="I224" s="137"/>
      <c r="J224" s="41"/>
      <c r="K224" s="41"/>
      <c r="L224" s="45"/>
      <c r="M224" s="234"/>
      <c r="N224" s="235"/>
      <c r="O224" s="85"/>
      <c r="P224" s="85"/>
      <c r="Q224" s="85"/>
      <c r="R224" s="85"/>
      <c r="S224" s="85"/>
      <c r="T224" s="86"/>
      <c r="U224" s="39"/>
      <c r="V224" s="39"/>
      <c r="W224" s="39"/>
      <c r="X224" s="39"/>
      <c r="Y224" s="39"/>
      <c r="Z224" s="39"/>
      <c r="AA224" s="39"/>
      <c r="AB224" s="39"/>
      <c r="AC224" s="39"/>
      <c r="AD224" s="39"/>
      <c r="AE224" s="39"/>
      <c r="AT224" s="18" t="s">
        <v>146</v>
      </c>
      <c r="AU224" s="18" t="s">
        <v>83</v>
      </c>
    </row>
    <row r="225" s="13" customFormat="1">
      <c r="A225" s="13"/>
      <c r="B225" s="236"/>
      <c r="C225" s="237"/>
      <c r="D225" s="232" t="s">
        <v>148</v>
      </c>
      <c r="E225" s="238" t="s">
        <v>19</v>
      </c>
      <c r="F225" s="239" t="s">
        <v>954</v>
      </c>
      <c r="G225" s="237"/>
      <c r="H225" s="240">
        <v>663</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148</v>
      </c>
      <c r="AU225" s="246" t="s">
        <v>83</v>
      </c>
      <c r="AV225" s="13" t="s">
        <v>83</v>
      </c>
      <c r="AW225" s="13" t="s">
        <v>35</v>
      </c>
      <c r="AX225" s="13" t="s">
        <v>73</v>
      </c>
      <c r="AY225" s="246" t="s">
        <v>137</v>
      </c>
    </row>
    <row r="226" s="14" customFormat="1">
      <c r="A226" s="14"/>
      <c r="B226" s="247"/>
      <c r="C226" s="248"/>
      <c r="D226" s="232" t="s">
        <v>148</v>
      </c>
      <c r="E226" s="249" t="s">
        <v>19</v>
      </c>
      <c r="F226" s="250" t="s">
        <v>150</v>
      </c>
      <c r="G226" s="248"/>
      <c r="H226" s="251">
        <v>663</v>
      </c>
      <c r="I226" s="252"/>
      <c r="J226" s="248"/>
      <c r="K226" s="248"/>
      <c r="L226" s="253"/>
      <c r="M226" s="254"/>
      <c r="N226" s="255"/>
      <c r="O226" s="255"/>
      <c r="P226" s="255"/>
      <c r="Q226" s="255"/>
      <c r="R226" s="255"/>
      <c r="S226" s="255"/>
      <c r="T226" s="256"/>
      <c r="U226" s="14"/>
      <c r="V226" s="14"/>
      <c r="W226" s="14"/>
      <c r="X226" s="14"/>
      <c r="Y226" s="14"/>
      <c r="Z226" s="14"/>
      <c r="AA226" s="14"/>
      <c r="AB226" s="14"/>
      <c r="AC226" s="14"/>
      <c r="AD226" s="14"/>
      <c r="AE226" s="14"/>
      <c r="AT226" s="257" t="s">
        <v>148</v>
      </c>
      <c r="AU226" s="257" t="s">
        <v>83</v>
      </c>
      <c r="AV226" s="14" t="s">
        <v>144</v>
      </c>
      <c r="AW226" s="14" t="s">
        <v>35</v>
      </c>
      <c r="AX226" s="14" t="s">
        <v>81</v>
      </c>
      <c r="AY226" s="257" t="s">
        <v>137</v>
      </c>
    </row>
    <row r="227" s="2" customFormat="1" ht="16.5" customHeight="1">
      <c r="A227" s="39"/>
      <c r="B227" s="40"/>
      <c r="C227" s="258" t="s">
        <v>322</v>
      </c>
      <c r="D227" s="258" t="s">
        <v>275</v>
      </c>
      <c r="E227" s="259" t="s">
        <v>323</v>
      </c>
      <c r="F227" s="260" t="s">
        <v>324</v>
      </c>
      <c r="G227" s="261" t="s">
        <v>325</v>
      </c>
      <c r="H227" s="262">
        <v>33.149999999999999</v>
      </c>
      <c r="I227" s="263"/>
      <c r="J227" s="264">
        <f>ROUND(I227*H227,2)</f>
        <v>0</v>
      </c>
      <c r="K227" s="260" t="s">
        <v>143</v>
      </c>
      <c r="L227" s="265"/>
      <c r="M227" s="266" t="s">
        <v>19</v>
      </c>
      <c r="N227" s="267" t="s">
        <v>44</v>
      </c>
      <c r="O227" s="85"/>
      <c r="P227" s="228">
        <f>O227*H227</f>
        <v>0</v>
      </c>
      <c r="Q227" s="228">
        <v>0.001</v>
      </c>
      <c r="R227" s="228">
        <f>Q227*H227</f>
        <v>0.033149999999999999</v>
      </c>
      <c r="S227" s="228">
        <v>0</v>
      </c>
      <c r="T227" s="229">
        <f>S227*H227</f>
        <v>0</v>
      </c>
      <c r="U227" s="39"/>
      <c r="V227" s="39"/>
      <c r="W227" s="39"/>
      <c r="X227" s="39"/>
      <c r="Y227" s="39"/>
      <c r="Z227" s="39"/>
      <c r="AA227" s="39"/>
      <c r="AB227" s="39"/>
      <c r="AC227" s="39"/>
      <c r="AD227" s="39"/>
      <c r="AE227" s="39"/>
      <c r="AR227" s="230" t="s">
        <v>181</v>
      </c>
      <c r="AT227" s="230" t="s">
        <v>275</v>
      </c>
      <c r="AU227" s="230" t="s">
        <v>83</v>
      </c>
      <c r="AY227" s="18" t="s">
        <v>137</v>
      </c>
      <c r="BE227" s="231">
        <f>IF(N227="základní",J227,0)</f>
        <v>0</v>
      </c>
      <c r="BF227" s="231">
        <f>IF(N227="snížená",J227,0)</f>
        <v>0</v>
      </c>
      <c r="BG227" s="231">
        <f>IF(N227="zákl. přenesená",J227,0)</f>
        <v>0</v>
      </c>
      <c r="BH227" s="231">
        <f>IF(N227="sníž. přenesená",J227,0)</f>
        <v>0</v>
      </c>
      <c r="BI227" s="231">
        <f>IF(N227="nulová",J227,0)</f>
        <v>0</v>
      </c>
      <c r="BJ227" s="18" t="s">
        <v>81</v>
      </c>
      <c r="BK227" s="231">
        <f>ROUND(I227*H227,2)</f>
        <v>0</v>
      </c>
      <c r="BL227" s="18" t="s">
        <v>144</v>
      </c>
      <c r="BM227" s="230" t="s">
        <v>955</v>
      </c>
    </row>
    <row r="228" s="13" customFormat="1">
      <c r="A228" s="13"/>
      <c r="B228" s="236"/>
      <c r="C228" s="237"/>
      <c r="D228" s="232" t="s">
        <v>148</v>
      </c>
      <c r="E228" s="238" t="s">
        <v>19</v>
      </c>
      <c r="F228" s="239" t="s">
        <v>956</v>
      </c>
      <c r="G228" s="237"/>
      <c r="H228" s="240">
        <v>33.149999999999999</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148</v>
      </c>
      <c r="AU228" s="246" t="s">
        <v>83</v>
      </c>
      <c r="AV228" s="13" t="s">
        <v>83</v>
      </c>
      <c r="AW228" s="13" t="s">
        <v>35</v>
      </c>
      <c r="AX228" s="13" t="s">
        <v>73</v>
      </c>
      <c r="AY228" s="246" t="s">
        <v>137</v>
      </c>
    </row>
    <row r="229" s="14" customFormat="1">
      <c r="A229" s="14"/>
      <c r="B229" s="247"/>
      <c r="C229" s="248"/>
      <c r="D229" s="232" t="s">
        <v>148</v>
      </c>
      <c r="E229" s="249" t="s">
        <v>19</v>
      </c>
      <c r="F229" s="250" t="s">
        <v>150</v>
      </c>
      <c r="G229" s="248"/>
      <c r="H229" s="251">
        <v>33.149999999999999</v>
      </c>
      <c r="I229" s="252"/>
      <c r="J229" s="248"/>
      <c r="K229" s="248"/>
      <c r="L229" s="253"/>
      <c r="M229" s="254"/>
      <c r="N229" s="255"/>
      <c r="O229" s="255"/>
      <c r="P229" s="255"/>
      <c r="Q229" s="255"/>
      <c r="R229" s="255"/>
      <c r="S229" s="255"/>
      <c r="T229" s="256"/>
      <c r="U229" s="14"/>
      <c r="V229" s="14"/>
      <c r="W229" s="14"/>
      <c r="X229" s="14"/>
      <c r="Y229" s="14"/>
      <c r="Z229" s="14"/>
      <c r="AA229" s="14"/>
      <c r="AB229" s="14"/>
      <c r="AC229" s="14"/>
      <c r="AD229" s="14"/>
      <c r="AE229" s="14"/>
      <c r="AT229" s="257" t="s">
        <v>148</v>
      </c>
      <c r="AU229" s="257" t="s">
        <v>83</v>
      </c>
      <c r="AV229" s="14" t="s">
        <v>144</v>
      </c>
      <c r="AW229" s="14" t="s">
        <v>35</v>
      </c>
      <c r="AX229" s="14" t="s">
        <v>81</v>
      </c>
      <c r="AY229" s="257" t="s">
        <v>137</v>
      </c>
    </row>
    <row r="230" s="2" customFormat="1" ht="16.5" customHeight="1">
      <c r="A230" s="39"/>
      <c r="B230" s="40"/>
      <c r="C230" s="219" t="s">
        <v>328</v>
      </c>
      <c r="D230" s="219" t="s">
        <v>139</v>
      </c>
      <c r="E230" s="220" t="s">
        <v>329</v>
      </c>
      <c r="F230" s="221" t="s">
        <v>330</v>
      </c>
      <c r="G230" s="222" t="s">
        <v>163</v>
      </c>
      <c r="H230" s="223">
        <v>663</v>
      </c>
      <c r="I230" s="224"/>
      <c r="J230" s="225">
        <f>ROUND(I230*H230,2)</f>
        <v>0</v>
      </c>
      <c r="K230" s="221" t="s">
        <v>143</v>
      </c>
      <c r="L230" s="45"/>
      <c r="M230" s="226" t="s">
        <v>19</v>
      </c>
      <c r="N230" s="227" t="s">
        <v>44</v>
      </c>
      <c r="O230" s="85"/>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144</v>
      </c>
      <c r="AT230" s="230" t="s">
        <v>139</v>
      </c>
      <c r="AU230" s="230" t="s">
        <v>83</v>
      </c>
      <c r="AY230" s="18" t="s">
        <v>137</v>
      </c>
      <c r="BE230" s="231">
        <f>IF(N230="základní",J230,0)</f>
        <v>0</v>
      </c>
      <c r="BF230" s="231">
        <f>IF(N230="snížená",J230,0)</f>
        <v>0</v>
      </c>
      <c r="BG230" s="231">
        <f>IF(N230="zákl. přenesená",J230,0)</f>
        <v>0</v>
      </c>
      <c r="BH230" s="231">
        <f>IF(N230="sníž. přenesená",J230,0)</f>
        <v>0</v>
      </c>
      <c r="BI230" s="231">
        <f>IF(N230="nulová",J230,0)</f>
        <v>0</v>
      </c>
      <c r="BJ230" s="18" t="s">
        <v>81</v>
      </c>
      <c r="BK230" s="231">
        <f>ROUND(I230*H230,2)</f>
        <v>0</v>
      </c>
      <c r="BL230" s="18" t="s">
        <v>144</v>
      </c>
      <c r="BM230" s="230" t="s">
        <v>957</v>
      </c>
    </row>
    <row r="231" s="2" customFormat="1">
      <c r="A231" s="39"/>
      <c r="B231" s="40"/>
      <c r="C231" s="41"/>
      <c r="D231" s="232" t="s">
        <v>146</v>
      </c>
      <c r="E231" s="41"/>
      <c r="F231" s="233" t="s">
        <v>332</v>
      </c>
      <c r="G231" s="41"/>
      <c r="H231" s="41"/>
      <c r="I231" s="137"/>
      <c r="J231" s="41"/>
      <c r="K231" s="41"/>
      <c r="L231" s="45"/>
      <c r="M231" s="234"/>
      <c r="N231" s="235"/>
      <c r="O231" s="85"/>
      <c r="P231" s="85"/>
      <c r="Q231" s="85"/>
      <c r="R231" s="85"/>
      <c r="S231" s="85"/>
      <c r="T231" s="86"/>
      <c r="U231" s="39"/>
      <c r="V231" s="39"/>
      <c r="W231" s="39"/>
      <c r="X231" s="39"/>
      <c r="Y231" s="39"/>
      <c r="Z231" s="39"/>
      <c r="AA231" s="39"/>
      <c r="AB231" s="39"/>
      <c r="AC231" s="39"/>
      <c r="AD231" s="39"/>
      <c r="AE231" s="39"/>
      <c r="AT231" s="18" t="s">
        <v>146</v>
      </c>
      <c r="AU231" s="18" t="s">
        <v>83</v>
      </c>
    </row>
    <row r="232" s="13" customFormat="1">
      <c r="A232" s="13"/>
      <c r="B232" s="236"/>
      <c r="C232" s="237"/>
      <c r="D232" s="232" t="s">
        <v>148</v>
      </c>
      <c r="E232" s="238" t="s">
        <v>19</v>
      </c>
      <c r="F232" s="239" t="s">
        <v>958</v>
      </c>
      <c r="G232" s="237"/>
      <c r="H232" s="240">
        <v>663</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148</v>
      </c>
      <c r="AU232" s="246" t="s">
        <v>83</v>
      </c>
      <c r="AV232" s="13" t="s">
        <v>83</v>
      </c>
      <c r="AW232" s="13" t="s">
        <v>35</v>
      </c>
      <c r="AX232" s="13" t="s">
        <v>73</v>
      </c>
      <c r="AY232" s="246" t="s">
        <v>137</v>
      </c>
    </row>
    <row r="233" s="14" customFormat="1">
      <c r="A233" s="14"/>
      <c r="B233" s="247"/>
      <c r="C233" s="248"/>
      <c r="D233" s="232" t="s">
        <v>148</v>
      </c>
      <c r="E233" s="249" t="s">
        <v>19</v>
      </c>
      <c r="F233" s="250" t="s">
        <v>150</v>
      </c>
      <c r="G233" s="248"/>
      <c r="H233" s="251">
        <v>663</v>
      </c>
      <c r="I233" s="252"/>
      <c r="J233" s="248"/>
      <c r="K233" s="248"/>
      <c r="L233" s="253"/>
      <c r="M233" s="254"/>
      <c r="N233" s="255"/>
      <c r="O233" s="255"/>
      <c r="P233" s="255"/>
      <c r="Q233" s="255"/>
      <c r="R233" s="255"/>
      <c r="S233" s="255"/>
      <c r="T233" s="256"/>
      <c r="U233" s="14"/>
      <c r="V233" s="14"/>
      <c r="W233" s="14"/>
      <c r="X233" s="14"/>
      <c r="Y233" s="14"/>
      <c r="Z233" s="14"/>
      <c r="AA233" s="14"/>
      <c r="AB233" s="14"/>
      <c r="AC233" s="14"/>
      <c r="AD233" s="14"/>
      <c r="AE233" s="14"/>
      <c r="AT233" s="257" t="s">
        <v>148</v>
      </c>
      <c r="AU233" s="257" t="s">
        <v>83</v>
      </c>
      <c r="AV233" s="14" t="s">
        <v>144</v>
      </c>
      <c r="AW233" s="14" t="s">
        <v>35</v>
      </c>
      <c r="AX233" s="14" t="s">
        <v>81</v>
      </c>
      <c r="AY233" s="257" t="s">
        <v>137</v>
      </c>
    </row>
    <row r="234" s="2" customFormat="1" ht="24" customHeight="1">
      <c r="A234" s="39"/>
      <c r="B234" s="40"/>
      <c r="C234" s="219" t="s">
        <v>334</v>
      </c>
      <c r="D234" s="219" t="s">
        <v>139</v>
      </c>
      <c r="E234" s="220" t="s">
        <v>335</v>
      </c>
      <c r="F234" s="221" t="s">
        <v>336</v>
      </c>
      <c r="G234" s="222" t="s">
        <v>163</v>
      </c>
      <c r="H234" s="223">
        <v>663</v>
      </c>
      <c r="I234" s="224"/>
      <c r="J234" s="225">
        <f>ROUND(I234*H234,2)</f>
        <v>0</v>
      </c>
      <c r="K234" s="221" t="s">
        <v>143</v>
      </c>
      <c r="L234" s="45"/>
      <c r="M234" s="226" t="s">
        <v>19</v>
      </c>
      <c r="N234" s="227" t="s">
        <v>44</v>
      </c>
      <c r="O234" s="85"/>
      <c r="P234" s="228">
        <f>O234*H234</f>
        <v>0</v>
      </c>
      <c r="Q234" s="228">
        <v>0</v>
      </c>
      <c r="R234" s="228">
        <f>Q234*H234</f>
        <v>0</v>
      </c>
      <c r="S234" s="228">
        <v>0</v>
      </c>
      <c r="T234" s="229">
        <f>S234*H234</f>
        <v>0</v>
      </c>
      <c r="U234" s="39"/>
      <c r="V234" s="39"/>
      <c r="W234" s="39"/>
      <c r="X234" s="39"/>
      <c r="Y234" s="39"/>
      <c r="Z234" s="39"/>
      <c r="AA234" s="39"/>
      <c r="AB234" s="39"/>
      <c r="AC234" s="39"/>
      <c r="AD234" s="39"/>
      <c r="AE234" s="39"/>
      <c r="AR234" s="230" t="s">
        <v>144</v>
      </c>
      <c r="AT234" s="230" t="s">
        <v>139</v>
      </c>
      <c r="AU234" s="230" t="s">
        <v>83</v>
      </c>
      <c r="AY234" s="18" t="s">
        <v>137</v>
      </c>
      <c r="BE234" s="231">
        <f>IF(N234="základní",J234,0)</f>
        <v>0</v>
      </c>
      <c r="BF234" s="231">
        <f>IF(N234="snížená",J234,0)</f>
        <v>0</v>
      </c>
      <c r="BG234" s="231">
        <f>IF(N234="zákl. přenesená",J234,0)</f>
        <v>0</v>
      </c>
      <c r="BH234" s="231">
        <f>IF(N234="sníž. přenesená",J234,0)</f>
        <v>0</v>
      </c>
      <c r="BI234" s="231">
        <f>IF(N234="nulová",J234,0)</f>
        <v>0</v>
      </c>
      <c r="BJ234" s="18" t="s">
        <v>81</v>
      </c>
      <c r="BK234" s="231">
        <f>ROUND(I234*H234,2)</f>
        <v>0</v>
      </c>
      <c r="BL234" s="18" t="s">
        <v>144</v>
      </c>
      <c r="BM234" s="230" t="s">
        <v>959</v>
      </c>
    </row>
    <row r="235" s="2" customFormat="1">
      <c r="A235" s="39"/>
      <c r="B235" s="40"/>
      <c r="C235" s="41"/>
      <c r="D235" s="232" t="s">
        <v>146</v>
      </c>
      <c r="E235" s="41"/>
      <c r="F235" s="233" t="s">
        <v>338</v>
      </c>
      <c r="G235" s="41"/>
      <c r="H235" s="41"/>
      <c r="I235" s="137"/>
      <c r="J235" s="41"/>
      <c r="K235" s="41"/>
      <c r="L235" s="45"/>
      <c r="M235" s="234"/>
      <c r="N235" s="235"/>
      <c r="O235" s="85"/>
      <c r="P235" s="85"/>
      <c r="Q235" s="85"/>
      <c r="R235" s="85"/>
      <c r="S235" s="85"/>
      <c r="T235" s="86"/>
      <c r="U235" s="39"/>
      <c r="V235" s="39"/>
      <c r="W235" s="39"/>
      <c r="X235" s="39"/>
      <c r="Y235" s="39"/>
      <c r="Z235" s="39"/>
      <c r="AA235" s="39"/>
      <c r="AB235" s="39"/>
      <c r="AC235" s="39"/>
      <c r="AD235" s="39"/>
      <c r="AE235" s="39"/>
      <c r="AT235" s="18" t="s">
        <v>146</v>
      </c>
      <c r="AU235" s="18" t="s">
        <v>83</v>
      </c>
    </row>
    <row r="236" s="2" customFormat="1" ht="16.5" customHeight="1">
      <c r="A236" s="39"/>
      <c r="B236" s="40"/>
      <c r="C236" s="219" t="s">
        <v>339</v>
      </c>
      <c r="D236" s="219" t="s">
        <v>139</v>
      </c>
      <c r="E236" s="220" t="s">
        <v>340</v>
      </c>
      <c r="F236" s="221" t="s">
        <v>341</v>
      </c>
      <c r="G236" s="222" t="s">
        <v>278</v>
      </c>
      <c r="H236" s="223">
        <v>0.33200000000000002</v>
      </c>
      <c r="I236" s="224"/>
      <c r="J236" s="225">
        <f>ROUND(I236*H236,2)</f>
        <v>0</v>
      </c>
      <c r="K236" s="221" t="s">
        <v>143</v>
      </c>
      <c r="L236" s="45"/>
      <c r="M236" s="226" t="s">
        <v>19</v>
      </c>
      <c r="N236" s="227" t="s">
        <v>44</v>
      </c>
      <c r="O236" s="85"/>
      <c r="P236" s="228">
        <f>O236*H236</f>
        <v>0</v>
      </c>
      <c r="Q236" s="228">
        <v>0</v>
      </c>
      <c r="R236" s="228">
        <f>Q236*H236</f>
        <v>0</v>
      </c>
      <c r="S236" s="228">
        <v>0</v>
      </c>
      <c r="T236" s="229">
        <f>S236*H236</f>
        <v>0</v>
      </c>
      <c r="U236" s="39"/>
      <c r="V236" s="39"/>
      <c r="W236" s="39"/>
      <c r="X236" s="39"/>
      <c r="Y236" s="39"/>
      <c r="Z236" s="39"/>
      <c r="AA236" s="39"/>
      <c r="AB236" s="39"/>
      <c r="AC236" s="39"/>
      <c r="AD236" s="39"/>
      <c r="AE236" s="39"/>
      <c r="AR236" s="230" t="s">
        <v>144</v>
      </c>
      <c r="AT236" s="230" t="s">
        <v>139</v>
      </c>
      <c r="AU236" s="230" t="s">
        <v>83</v>
      </c>
      <c r="AY236" s="18" t="s">
        <v>137</v>
      </c>
      <c r="BE236" s="231">
        <f>IF(N236="základní",J236,0)</f>
        <v>0</v>
      </c>
      <c r="BF236" s="231">
        <f>IF(N236="snížená",J236,0)</f>
        <v>0</v>
      </c>
      <c r="BG236" s="231">
        <f>IF(N236="zákl. přenesená",J236,0)</f>
        <v>0</v>
      </c>
      <c r="BH236" s="231">
        <f>IF(N236="sníž. přenesená",J236,0)</f>
        <v>0</v>
      </c>
      <c r="BI236" s="231">
        <f>IF(N236="nulová",J236,0)</f>
        <v>0</v>
      </c>
      <c r="BJ236" s="18" t="s">
        <v>81</v>
      </c>
      <c r="BK236" s="231">
        <f>ROUND(I236*H236,2)</f>
        <v>0</v>
      </c>
      <c r="BL236" s="18" t="s">
        <v>144</v>
      </c>
      <c r="BM236" s="230" t="s">
        <v>960</v>
      </c>
    </row>
    <row r="237" s="2" customFormat="1">
      <c r="A237" s="39"/>
      <c r="B237" s="40"/>
      <c r="C237" s="41"/>
      <c r="D237" s="232" t="s">
        <v>146</v>
      </c>
      <c r="E237" s="41"/>
      <c r="F237" s="233" t="s">
        <v>343</v>
      </c>
      <c r="G237" s="41"/>
      <c r="H237" s="41"/>
      <c r="I237" s="137"/>
      <c r="J237" s="41"/>
      <c r="K237" s="41"/>
      <c r="L237" s="45"/>
      <c r="M237" s="234"/>
      <c r="N237" s="235"/>
      <c r="O237" s="85"/>
      <c r="P237" s="85"/>
      <c r="Q237" s="85"/>
      <c r="R237" s="85"/>
      <c r="S237" s="85"/>
      <c r="T237" s="86"/>
      <c r="U237" s="39"/>
      <c r="V237" s="39"/>
      <c r="W237" s="39"/>
      <c r="X237" s="39"/>
      <c r="Y237" s="39"/>
      <c r="Z237" s="39"/>
      <c r="AA237" s="39"/>
      <c r="AB237" s="39"/>
      <c r="AC237" s="39"/>
      <c r="AD237" s="39"/>
      <c r="AE237" s="39"/>
      <c r="AT237" s="18" t="s">
        <v>146</v>
      </c>
      <c r="AU237" s="18" t="s">
        <v>83</v>
      </c>
    </row>
    <row r="238" s="15" customFormat="1">
      <c r="A238" s="15"/>
      <c r="B238" s="268"/>
      <c r="C238" s="269"/>
      <c r="D238" s="232" t="s">
        <v>148</v>
      </c>
      <c r="E238" s="270" t="s">
        <v>19</v>
      </c>
      <c r="F238" s="271" t="s">
        <v>344</v>
      </c>
      <c r="G238" s="269"/>
      <c r="H238" s="270" t="s">
        <v>19</v>
      </c>
      <c r="I238" s="272"/>
      <c r="J238" s="269"/>
      <c r="K238" s="269"/>
      <c r="L238" s="273"/>
      <c r="M238" s="274"/>
      <c r="N238" s="275"/>
      <c r="O238" s="275"/>
      <c r="P238" s="275"/>
      <c r="Q238" s="275"/>
      <c r="R238" s="275"/>
      <c r="S238" s="275"/>
      <c r="T238" s="276"/>
      <c r="U238" s="15"/>
      <c r="V238" s="15"/>
      <c r="W238" s="15"/>
      <c r="X238" s="15"/>
      <c r="Y238" s="15"/>
      <c r="Z238" s="15"/>
      <c r="AA238" s="15"/>
      <c r="AB238" s="15"/>
      <c r="AC238" s="15"/>
      <c r="AD238" s="15"/>
      <c r="AE238" s="15"/>
      <c r="AT238" s="277" t="s">
        <v>148</v>
      </c>
      <c r="AU238" s="277" t="s">
        <v>83</v>
      </c>
      <c r="AV238" s="15" t="s">
        <v>81</v>
      </c>
      <c r="AW238" s="15" t="s">
        <v>35</v>
      </c>
      <c r="AX238" s="15" t="s">
        <v>73</v>
      </c>
      <c r="AY238" s="277" t="s">
        <v>137</v>
      </c>
    </row>
    <row r="239" s="13" customFormat="1">
      <c r="A239" s="13"/>
      <c r="B239" s="236"/>
      <c r="C239" s="237"/>
      <c r="D239" s="232" t="s">
        <v>148</v>
      </c>
      <c r="E239" s="238" t="s">
        <v>19</v>
      </c>
      <c r="F239" s="239" t="s">
        <v>961</v>
      </c>
      <c r="G239" s="237"/>
      <c r="H239" s="240">
        <v>0.33200000000000002</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148</v>
      </c>
      <c r="AU239" s="246" t="s">
        <v>83</v>
      </c>
      <c r="AV239" s="13" t="s">
        <v>83</v>
      </c>
      <c r="AW239" s="13" t="s">
        <v>35</v>
      </c>
      <c r="AX239" s="13" t="s">
        <v>73</v>
      </c>
      <c r="AY239" s="246" t="s">
        <v>137</v>
      </c>
    </row>
    <row r="240" s="14" customFormat="1">
      <c r="A240" s="14"/>
      <c r="B240" s="247"/>
      <c r="C240" s="248"/>
      <c r="D240" s="232" t="s">
        <v>148</v>
      </c>
      <c r="E240" s="249" t="s">
        <v>19</v>
      </c>
      <c r="F240" s="250" t="s">
        <v>150</v>
      </c>
      <c r="G240" s="248"/>
      <c r="H240" s="251">
        <v>0.33200000000000002</v>
      </c>
      <c r="I240" s="252"/>
      <c r="J240" s="248"/>
      <c r="K240" s="248"/>
      <c r="L240" s="253"/>
      <c r="M240" s="254"/>
      <c r="N240" s="255"/>
      <c r="O240" s="255"/>
      <c r="P240" s="255"/>
      <c r="Q240" s="255"/>
      <c r="R240" s="255"/>
      <c r="S240" s="255"/>
      <c r="T240" s="256"/>
      <c r="U240" s="14"/>
      <c r="V240" s="14"/>
      <c r="W240" s="14"/>
      <c r="X240" s="14"/>
      <c r="Y240" s="14"/>
      <c r="Z240" s="14"/>
      <c r="AA240" s="14"/>
      <c r="AB240" s="14"/>
      <c r="AC240" s="14"/>
      <c r="AD240" s="14"/>
      <c r="AE240" s="14"/>
      <c r="AT240" s="257" t="s">
        <v>148</v>
      </c>
      <c r="AU240" s="257" t="s">
        <v>83</v>
      </c>
      <c r="AV240" s="14" t="s">
        <v>144</v>
      </c>
      <c r="AW240" s="14" t="s">
        <v>35</v>
      </c>
      <c r="AX240" s="14" t="s">
        <v>81</v>
      </c>
      <c r="AY240" s="257" t="s">
        <v>137</v>
      </c>
    </row>
    <row r="241" s="2" customFormat="1" ht="16.5" customHeight="1">
      <c r="A241" s="39"/>
      <c r="B241" s="40"/>
      <c r="C241" s="258" t="s">
        <v>346</v>
      </c>
      <c r="D241" s="258" t="s">
        <v>275</v>
      </c>
      <c r="E241" s="259" t="s">
        <v>347</v>
      </c>
      <c r="F241" s="260" t="s">
        <v>348</v>
      </c>
      <c r="G241" s="261" t="s">
        <v>325</v>
      </c>
      <c r="H241" s="262">
        <v>33.200000000000003</v>
      </c>
      <c r="I241" s="263"/>
      <c r="J241" s="264">
        <f>ROUND(I241*H241,2)</f>
        <v>0</v>
      </c>
      <c r="K241" s="260" t="s">
        <v>143</v>
      </c>
      <c r="L241" s="265"/>
      <c r="M241" s="266" t="s">
        <v>19</v>
      </c>
      <c r="N241" s="267" t="s">
        <v>44</v>
      </c>
      <c r="O241" s="85"/>
      <c r="P241" s="228">
        <f>O241*H241</f>
        <v>0</v>
      </c>
      <c r="Q241" s="228">
        <v>0.001</v>
      </c>
      <c r="R241" s="228">
        <f>Q241*H241</f>
        <v>0.0332</v>
      </c>
      <c r="S241" s="228">
        <v>0</v>
      </c>
      <c r="T241" s="229">
        <f>S241*H241</f>
        <v>0</v>
      </c>
      <c r="U241" s="39"/>
      <c r="V241" s="39"/>
      <c r="W241" s="39"/>
      <c r="X241" s="39"/>
      <c r="Y241" s="39"/>
      <c r="Z241" s="39"/>
      <c r="AA241" s="39"/>
      <c r="AB241" s="39"/>
      <c r="AC241" s="39"/>
      <c r="AD241" s="39"/>
      <c r="AE241" s="39"/>
      <c r="AR241" s="230" t="s">
        <v>181</v>
      </c>
      <c r="AT241" s="230" t="s">
        <v>275</v>
      </c>
      <c r="AU241" s="230" t="s">
        <v>83</v>
      </c>
      <c r="AY241" s="18" t="s">
        <v>137</v>
      </c>
      <c r="BE241" s="231">
        <f>IF(N241="základní",J241,0)</f>
        <v>0</v>
      </c>
      <c r="BF241" s="231">
        <f>IF(N241="snížená",J241,0)</f>
        <v>0</v>
      </c>
      <c r="BG241" s="231">
        <f>IF(N241="zákl. přenesená",J241,0)</f>
        <v>0</v>
      </c>
      <c r="BH241" s="231">
        <f>IF(N241="sníž. přenesená",J241,0)</f>
        <v>0</v>
      </c>
      <c r="BI241" s="231">
        <f>IF(N241="nulová",J241,0)</f>
        <v>0</v>
      </c>
      <c r="BJ241" s="18" t="s">
        <v>81</v>
      </c>
      <c r="BK241" s="231">
        <f>ROUND(I241*H241,2)</f>
        <v>0</v>
      </c>
      <c r="BL241" s="18" t="s">
        <v>144</v>
      </c>
      <c r="BM241" s="230" t="s">
        <v>962</v>
      </c>
    </row>
    <row r="242" s="12" customFormat="1" ht="22.8" customHeight="1">
      <c r="A242" s="12"/>
      <c r="B242" s="203"/>
      <c r="C242" s="204"/>
      <c r="D242" s="205" t="s">
        <v>72</v>
      </c>
      <c r="E242" s="217" t="s">
        <v>83</v>
      </c>
      <c r="F242" s="217" t="s">
        <v>350</v>
      </c>
      <c r="G242" s="204"/>
      <c r="H242" s="204"/>
      <c r="I242" s="207"/>
      <c r="J242" s="218">
        <f>BK242</f>
        <v>0</v>
      </c>
      <c r="K242" s="204"/>
      <c r="L242" s="209"/>
      <c r="M242" s="210"/>
      <c r="N242" s="211"/>
      <c r="O242" s="211"/>
      <c r="P242" s="212">
        <f>SUM(P243:P252)</f>
        <v>0</v>
      </c>
      <c r="Q242" s="211"/>
      <c r="R242" s="212">
        <f>SUM(R243:R252)</f>
        <v>20.754370000000002</v>
      </c>
      <c r="S242" s="211"/>
      <c r="T242" s="213">
        <f>SUM(T243:T252)</f>
        <v>0</v>
      </c>
      <c r="U242" s="12"/>
      <c r="V242" s="12"/>
      <c r="W242" s="12"/>
      <c r="X242" s="12"/>
      <c r="Y242" s="12"/>
      <c r="Z242" s="12"/>
      <c r="AA242" s="12"/>
      <c r="AB242" s="12"/>
      <c r="AC242" s="12"/>
      <c r="AD242" s="12"/>
      <c r="AE242" s="12"/>
      <c r="AR242" s="214" t="s">
        <v>81</v>
      </c>
      <c r="AT242" s="215" t="s">
        <v>72</v>
      </c>
      <c r="AU242" s="215" t="s">
        <v>81</v>
      </c>
      <c r="AY242" s="214" t="s">
        <v>137</v>
      </c>
      <c r="BK242" s="216">
        <f>SUM(BK243:BK252)</f>
        <v>0</v>
      </c>
    </row>
    <row r="243" s="2" customFormat="1" ht="24" customHeight="1">
      <c r="A243" s="39"/>
      <c r="B243" s="40"/>
      <c r="C243" s="219" t="s">
        <v>351</v>
      </c>
      <c r="D243" s="219" t="s">
        <v>139</v>
      </c>
      <c r="E243" s="220" t="s">
        <v>352</v>
      </c>
      <c r="F243" s="221" t="s">
        <v>353</v>
      </c>
      <c r="G243" s="222" t="s">
        <v>163</v>
      </c>
      <c r="H243" s="223">
        <v>182</v>
      </c>
      <c r="I243" s="224"/>
      <c r="J243" s="225">
        <f>ROUND(I243*H243,2)</f>
        <v>0</v>
      </c>
      <c r="K243" s="221" t="s">
        <v>143</v>
      </c>
      <c r="L243" s="45"/>
      <c r="M243" s="226" t="s">
        <v>19</v>
      </c>
      <c r="N243" s="227" t="s">
        <v>44</v>
      </c>
      <c r="O243" s="85"/>
      <c r="P243" s="228">
        <f>O243*H243</f>
        <v>0</v>
      </c>
      <c r="Q243" s="228">
        <v>0.00031</v>
      </c>
      <c r="R243" s="228">
        <f>Q243*H243</f>
        <v>0.056419999999999998</v>
      </c>
      <c r="S243" s="228">
        <v>0</v>
      </c>
      <c r="T243" s="229">
        <f>S243*H243</f>
        <v>0</v>
      </c>
      <c r="U243" s="39"/>
      <c r="V243" s="39"/>
      <c r="W243" s="39"/>
      <c r="X243" s="39"/>
      <c r="Y243" s="39"/>
      <c r="Z243" s="39"/>
      <c r="AA243" s="39"/>
      <c r="AB243" s="39"/>
      <c r="AC243" s="39"/>
      <c r="AD243" s="39"/>
      <c r="AE243" s="39"/>
      <c r="AR243" s="230" t="s">
        <v>144</v>
      </c>
      <c r="AT243" s="230" t="s">
        <v>139</v>
      </c>
      <c r="AU243" s="230" t="s">
        <v>83</v>
      </c>
      <c r="AY243" s="18" t="s">
        <v>137</v>
      </c>
      <c r="BE243" s="231">
        <f>IF(N243="základní",J243,0)</f>
        <v>0</v>
      </c>
      <c r="BF243" s="231">
        <f>IF(N243="snížená",J243,0)</f>
        <v>0</v>
      </c>
      <c r="BG243" s="231">
        <f>IF(N243="zákl. přenesená",J243,0)</f>
        <v>0</v>
      </c>
      <c r="BH243" s="231">
        <f>IF(N243="sníž. přenesená",J243,0)</f>
        <v>0</v>
      </c>
      <c r="BI243" s="231">
        <f>IF(N243="nulová",J243,0)</f>
        <v>0</v>
      </c>
      <c r="BJ243" s="18" t="s">
        <v>81</v>
      </c>
      <c r="BK243" s="231">
        <f>ROUND(I243*H243,2)</f>
        <v>0</v>
      </c>
      <c r="BL243" s="18" t="s">
        <v>144</v>
      </c>
      <c r="BM243" s="230" t="s">
        <v>963</v>
      </c>
    </row>
    <row r="244" s="2" customFormat="1">
      <c r="A244" s="39"/>
      <c r="B244" s="40"/>
      <c r="C244" s="41"/>
      <c r="D244" s="232" t="s">
        <v>146</v>
      </c>
      <c r="E244" s="41"/>
      <c r="F244" s="233" t="s">
        <v>355</v>
      </c>
      <c r="G244" s="41"/>
      <c r="H244" s="41"/>
      <c r="I244" s="137"/>
      <c r="J244" s="41"/>
      <c r="K244" s="41"/>
      <c r="L244" s="45"/>
      <c r="M244" s="234"/>
      <c r="N244" s="235"/>
      <c r="O244" s="85"/>
      <c r="P244" s="85"/>
      <c r="Q244" s="85"/>
      <c r="R244" s="85"/>
      <c r="S244" s="85"/>
      <c r="T244" s="86"/>
      <c r="U244" s="39"/>
      <c r="V244" s="39"/>
      <c r="W244" s="39"/>
      <c r="X244" s="39"/>
      <c r="Y244" s="39"/>
      <c r="Z244" s="39"/>
      <c r="AA244" s="39"/>
      <c r="AB244" s="39"/>
      <c r="AC244" s="39"/>
      <c r="AD244" s="39"/>
      <c r="AE244" s="39"/>
      <c r="AT244" s="18" t="s">
        <v>146</v>
      </c>
      <c r="AU244" s="18" t="s">
        <v>83</v>
      </c>
    </row>
    <row r="245" s="13" customFormat="1">
      <c r="A245" s="13"/>
      <c r="B245" s="236"/>
      <c r="C245" s="237"/>
      <c r="D245" s="232" t="s">
        <v>148</v>
      </c>
      <c r="E245" s="238" t="s">
        <v>19</v>
      </c>
      <c r="F245" s="239" t="s">
        <v>964</v>
      </c>
      <c r="G245" s="237"/>
      <c r="H245" s="240">
        <v>182</v>
      </c>
      <c r="I245" s="241"/>
      <c r="J245" s="237"/>
      <c r="K245" s="237"/>
      <c r="L245" s="242"/>
      <c r="M245" s="243"/>
      <c r="N245" s="244"/>
      <c r="O245" s="244"/>
      <c r="P245" s="244"/>
      <c r="Q245" s="244"/>
      <c r="R245" s="244"/>
      <c r="S245" s="244"/>
      <c r="T245" s="245"/>
      <c r="U245" s="13"/>
      <c r="V245" s="13"/>
      <c r="W245" s="13"/>
      <c r="X245" s="13"/>
      <c r="Y245" s="13"/>
      <c r="Z245" s="13"/>
      <c r="AA245" s="13"/>
      <c r="AB245" s="13"/>
      <c r="AC245" s="13"/>
      <c r="AD245" s="13"/>
      <c r="AE245" s="13"/>
      <c r="AT245" s="246" t="s">
        <v>148</v>
      </c>
      <c r="AU245" s="246" t="s">
        <v>83</v>
      </c>
      <c r="AV245" s="13" t="s">
        <v>83</v>
      </c>
      <c r="AW245" s="13" t="s">
        <v>35</v>
      </c>
      <c r="AX245" s="13" t="s">
        <v>73</v>
      </c>
      <c r="AY245" s="246" t="s">
        <v>137</v>
      </c>
    </row>
    <row r="246" s="14" customFormat="1">
      <c r="A246" s="14"/>
      <c r="B246" s="247"/>
      <c r="C246" s="248"/>
      <c r="D246" s="232" t="s">
        <v>148</v>
      </c>
      <c r="E246" s="249" t="s">
        <v>19</v>
      </c>
      <c r="F246" s="250" t="s">
        <v>150</v>
      </c>
      <c r="G246" s="248"/>
      <c r="H246" s="251">
        <v>182</v>
      </c>
      <c r="I246" s="252"/>
      <c r="J246" s="248"/>
      <c r="K246" s="248"/>
      <c r="L246" s="253"/>
      <c r="M246" s="254"/>
      <c r="N246" s="255"/>
      <c r="O246" s="255"/>
      <c r="P246" s="255"/>
      <c r="Q246" s="255"/>
      <c r="R246" s="255"/>
      <c r="S246" s="255"/>
      <c r="T246" s="256"/>
      <c r="U246" s="14"/>
      <c r="V246" s="14"/>
      <c r="W246" s="14"/>
      <c r="X246" s="14"/>
      <c r="Y246" s="14"/>
      <c r="Z246" s="14"/>
      <c r="AA246" s="14"/>
      <c r="AB246" s="14"/>
      <c r="AC246" s="14"/>
      <c r="AD246" s="14"/>
      <c r="AE246" s="14"/>
      <c r="AT246" s="257" t="s">
        <v>148</v>
      </c>
      <c r="AU246" s="257" t="s">
        <v>83</v>
      </c>
      <c r="AV246" s="14" t="s">
        <v>144</v>
      </c>
      <c r="AW246" s="14" t="s">
        <v>35</v>
      </c>
      <c r="AX246" s="14" t="s">
        <v>81</v>
      </c>
      <c r="AY246" s="257" t="s">
        <v>137</v>
      </c>
    </row>
    <row r="247" s="2" customFormat="1" ht="16.5" customHeight="1">
      <c r="A247" s="39"/>
      <c r="B247" s="40"/>
      <c r="C247" s="258" t="s">
        <v>357</v>
      </c>
      <c r="D247" s="258" t="s">
        <v>275</v>
      </c>
      <c r="E247" s="259" t="s">
        <v>358</v>
      </c>
      <c r="F247" s="260" t="s">
        <v>359</v>
      </c>
      <c r="G247" s="261" t="s">
        <v>163</v>
      </c>
      <c r="H247" s="262">
        <v>200.19999999999999</v>
      </c>
      <c r="I247" s="263"/>
      <c r="J247" s="264">
        <f>ROUND(I247*H247,2)</f>
        <v>0</v>
      </c>
      <c r="K247" s="260" t="s">
        <v>143</v>
      </c>
      <c r="L247" s="265"/>
      <c r="M247" s="266" t="s">
        <v>19</v>
      </c>
      <c r="N247" s="267" t="s">
        <v>44</v>
      </c>
      <c r="O247" s="85"/>
      <c r="P247" s="228">
        <f>O247*H247</f>
        <v>0</v>
      </c>
      <c r="Q247" s="228">
        <v>0.00040000000000000002</v>
      </c>
      <c r="R247" s="228">
        <f>Q247*H247</f>
        <v>0.080079999999999998</v>
      </c>
      <c r="S247" s="228">
        <v>0</v>
      </c>
      <c r="T247" s="229">
        <f>S247*H247</f>
        <v>0</v>
      </c>
      <c r="U247" s="39"/>
      <c r="V247" s="39"/>
      <c r="W247" s="39"/>
      <c r="X247" s="39"/>
      <c r="Y247" s="39"/>
      <c r="Z247" s="39"/>
      <c r="AA247" s="39"/>
      <c r="AB247" s="39"/>
      <c r="AC247" s="39"/>
      <c r="AD247" s="39"/>
      <c r="AE247" s="39"/>
      <c r="AR247" s="230" t="s">
        <v>181</v>
      </c>
      <c r="AT247" s="230" t="s">
        <v>275</v>
      </c>
      <c r="AU247" s="230" t="s">
        <v>83</v>
      </c>
      <c r="AY247" s="18" t="s">
        <v>137</v>
      </c>
      <c r="BE247" s="231">
        <f>IF(N247="základní",J247,0)</f>
        <v>0</v>
      </c>
      <c r="BF247" s="231">
        <f>IF(N247="snížená",J247,0)</f>
        <v>0</v>
      </c>
      <c r="BG247" s="231">
        <f>IF(N247="zákl. přenesená",J247,0)</f>
        <v>0</v>
      </c>
      <c r="BH247" s="231">
        <f>IF(N247="sníž. přenesená",J247,0)</f>
        <v>0</v>
      </c>
      <c r="BI247" s="231">
        <f>IF(N247="nulová",J247,0)</f>
        <v>0</v>
      </c>
      <c r="BJ247" s="18" t="s">
        <v>81</v>
      </c>
      <c r="BK247" s="231">
        <f>ROUND(I247*H247,2)</f>
        <v>0</v>
      </c>
      <c r="BL247" s="18" t="s">
        <v>144</v>
      </c>
      <c r="BM247" s="230" t="s">
        <v>965</v>
      </c>
    </row>
    <row r="248" s="13" customFormat="1">
      <c r="A248" s="13"/>
      <c r="B248" s="236"/>
      <c r="C248" s="237"/>
      <c r="D248" s="232" t="s">
        <v>148</v>
      </c>
      <c r="E248" s="238" t="s">
        <v>19</v>
      </c>
      <c r="F248" s="239" t="s">
        <v>966</v>
      </c>
      <c r="G248" s="237"/>
      <c r="H248" s="240">
        <v>200.19999999999999</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148</v>
      </c>
      <c r="AU248" s="246" t="s">
        <v>83</v>
      </c>
      <c r="AV248" s="13" t="s">
        <v>83</v>
      </c>
      <c r="AW248" s="13" t="s">
        <v>35</v>
      </c>
      <c r="AX248" s="13" t="s">
        <v>73</v>
      </c>
      <c r="AY248" s="246" t="s">
        <v>137</v>
      </c>
    </row>
    <row r="249" s="14" customFormat="1">
      <c r="A249" s="14"/>
      <c r="B249" s="247"/>
      <c r="C249" s="248"/>
      <c r="D249" s="232" t="s">
        <v>148</v>
      </c>
      <c r="E249" s="249" t="s">
        <v>19</v>
      </c>
      <c r="F249" s="250" t="s">
        <v>150</v>
      </c>
      <c r="G249" s="248"/>
      <c r="H249" s="251">
        <v>200.19999999999999</v>
      </c>
      <c r="I249" s="252"/>
      <c r="J249" s="248"/>
      <c r="K249" s="248"/>
      <c r="L249" s="253"/>
      <c r="M249" s="254"/>
      <c r="N249" s="255"/>
      <c r="O249" s="255"/>
      <c r="P249" s="255"/>
      <c r="Q249" s="255"/>
      <c r="R249" s="255"/>
      <c r="S249" s="255"/>
      <c r="T249" s="256"/>
      <c r="U249" s="14"/>
      <c r="V249" s="14"/>
      <c r="W249" s="14"/>
      <c r="X249" s="14"/>
      <c r="Y249" s="14"/>
      <c r="Z249" s="14"/>
      <c r="AA249" s="14"/>
      <c r="AB249" s="14"/>
      <c r="AC249" s="14"/>
      <c r="AD249" s="14"/>
      <c r="AE249" s="14"/>
      <c r="AT249" s="257" t="s">
        <v>148</v>
      </c>
      <c r="AU249" s="257" t="s">
        <v>83</v>
      </c>
      <c r="AV249" s="14" t="s">
        <v>144</v>
      </c>
      <c r="AW249" s="14" t="s">
        <v>35</v>
      </c>
      <c r="AX249" s="14" t="s">
        <v>81</v>
      </c>
      <c r="AY249" s="257" t="s">
        <v>137</v>
      </c>
    </row>
    <row r="250" s="2" customFormat="1" ht="24" customHeight="1">
      <c r="A250" s="39"/>
      <c r="B250" s="40"/>
      <c r="C250" s="219" t="s">
        <v>362</v>
      </c>
      <c r="D250" s="219" t="s">
        <v>139</v>
      </c>
      <c r="E250" s="220" t="s">
        <v>363</v>
      </c>
      <c r="F250" s="221" t="s">
        <v>364</v>
      </c>
      <c r="G250" s="222" t="s">
        <v>202</v>
      </c>
      <c r="H250" s="223">
        <v>91</v>
      </c>
      <c r="I250" s="224"/>
      <c r="J250" s="225">
        <f>ROUND(I250*H250,2)</f>
        <v>0</v>
      </c>
      <c r="K250" s="221" t="s">
        <v>143</v>
      </c>
      <c r="L250" s="45"/>
      <c r="M250" s="226" t="s">
        <v>19</v>
      </c>
      <c r="N250" s="227" t="s">
        <v>44</v>
      </c>
      <c r="O250" s="85"/>
      <c r="P250" s="228">
        <f>O250*H250</f>
        <v>0</v>
      </c>
      <c r="Q250" s="228">
        <v>0.22656999999999999</v>
      </c>
      <c r="R250" s="228">
        <f>Q250*H250</f>
        <v>20.61787</v>
      </c>
      <c r="S250" s="228">
        <v>0</v>
      </c>
      <c r="T250" s="229">
        <f>S250*H250</f>
        <v>0</v>
      </c>
      <c r="U250" s="39"/>
      <c r="V250" s="39"/>
      <c r="W250" s="39"/>
      <c r="X250" s="39"/>
      <c r="Y250" s="39"/>
      <c r="Z250" s="39"/>
      <c r="AA250" s="39"/>
      <c r="AB250" s="39"/>
      <c r="AC250" s="39"/>
      <c r="AD250" s="39"/>
      <c r="AE250" s="39"/>
      <c r="AR250" s="230" t="s">
        <v>144</v>
      </c>
      <c r="AT250" s="230" t="s">
        <v>139</v>
      </c>
      <c r="AU250" s="230" t="s">
        <v>83</v>
      </c>
      <c r="AY250" s="18" t="s">
        <v>137</v>
      </c>
      <c r="BE250" s="231">
        <f>IF(N250="základní",J250,0)</f>
        <v>0</v>
      </c>
      <c r="BF250" s="231">
        <f>IF(N250="snížená",J250,0)</f>
        <v>0</v>
      </c>
      <c r="BG250" s="231">
        <f>IF(N250="zákl. přenesená",J250,0)</f>
        <v>0</v>
      </c>
      <c r="BH250" s="231">
        <f>IF(N250="sníž. přenesená",J250,0)</f>
        <v>0</v>
      </c>
      <c r="BI250" s="231">
        <f>IF(N250="nulová",J250,0)</f>
        <v>0</v>
      </c>
      <c r="BJ250" s="18" t="s">
        <v>81</v>
      </c>
      <c r="BK250" s="231">
        <f>ROUND(I250*H250,2)</f>
        <v>0</v>
      </c>
      <c r="BL250" s="18" t="s">
        <v>144</v>
      </c>
      <c r="BM250" s="230" t="s">
        <v>967</v>
      </c>
    </row>
    <row r="251" s="13" customFormat="1">
      <c r="A251" s="13"/>
      <c r="B251" s="236"/>
      <c r="C251" s="237"/>
      <c r="D251" s="232" t="s">
        <v>148</v>
      </c>
      <c r="E251" s="238" t="s">
        <v>19</v>
      </c>
      <c r="F251" s="239" t="s">
        <v>968</v>
      </c>
      <c r="G251" s="237"/>
      <c r="H251" s="240">
        <v>91</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148</v>
      </c>
      <c r="AU251" s="246" t="s">
        <v>83</v>
      </c>
      <c r="AV251" s="13" t="s">
        <v>83</v>
      </c>
      <c r="AW251" s="13" t="s">
        <v>35</v>
      </c>
      <c r="AX251" s="13" t="s">
        <v>73</v>
      </c>
      <c r="AY251" s="246" t="s">
        <v>137</v>
      </c>
    </row>
    <row r="252" s="14" customFormat="1">
      <c r="A252" s="14"/>
      <c r="B252" s="247"/>
      <c r="C252" s="248"/>
      <c r="D252" s="232" t="s">
        <v>148</v>
      </c>
      <c r="E252" s="249" t="s">
        <v>19</v>
      </c>
      <c r="F252" s="250" t="s">
        <v>150</v>
      </c>
      <c r="G252" s="248"/>
      <c r="H252" s="251">
        <v>91</v>
      </c>
      <c r="I252" s="252"/>
      <c r="J252" s="248"/>
      <c r="K252" s="248"/>
      <c r="L252" s="253"/>
      <c r="M252" s="254"/>
      <c r="N252" s="255"/>
      <c r="O252" s="255"/>
      <c r="P252" s="255"/>
      <c r="Q252" s="255"/>
      <c r="R252" s="255"/>
      <c r="S252" s="255"/>
      <c r="T252" s="256"/>
      <c r="U252" s="14"/>
      <c r="V252" s="14"/>
      <c r="W252" s="14"/>
      <c r="X252" s="14"/>
      <c r="Y252" s="14"/>
      <c r="Z252" s="14"/>
      <c r="AA252" s="14"/>
      <c r="AB252" s="14"/>
      <c r="AC252" s="14"/>
      <c r="AD252" s="14"/>
      <c r="AE252" s="14"/>
      <c r="AT252" s="257" t="s">
        <v>148</v>
      </c>
      <c r="AU252" s="257" t="s">
        <v>83</v>
      </c>
      <c r="AV252" s="14" t="s">
        <v>144</v>
      </c>
      <c r="AW252" s="14" t="s">
        <v>35</v>
      </c>
      <c r="AX252" s="14" t="s">
        <v>81</v>
      </c>
      <c r="AY252" s="257" t="s">
        <v>137</v>
      </c>
    </row>
    <row r="253" s="12" customFormat="1" ht="22.8" customHeight="1">
      <c r="A253" s="12"/>
      <c r="B253" s="203"/>
      <c r="C253" s="204"/>
      <c r="D253" s="205" t="s">
        <v>72</v>
      </c>
      <c r="E253" s="217" t="s">
        <v>167</v>
      </c>
      <c r="F253" s="217" t="s">
        <v>367</v>
      </c>
      <c r="G253" s="204"/>
      <c r="H253" s="204"/>
      <c r="I253" s="207"/>
      <c r="J253" s="218">
        <f>BK253</f>
        <v>0</v>
      </c>
      <c r="K253" s="204"/>
      <c r="L253" s="209"/>
      <c r="M253" s="210"/>
      <c r="N253" s="211"/>
      <c r="O253" s="211"/>
      <c r="P253" s="212">
        <f>SUM(P254:P317)</f>
        <v>0</v>
      </c>
      <c r="Q253" s="211"/>
      <c r="R253" s="212">
        <f>SUM(R254:R317)</f>
        <v>20.24446</v>
      </c>
      <c r="S253" s="211"/>
      <c r="T253" s="213">
        <f>SUM(T254:T317)</f>
        <v>0</v>
      </c>
      <c r="U253" s="12"/>
      <c r="V253" s="12"/>
      <c r="W253" s="12"/>
      <c r="X253" s="12"/>
      <c r="Y253" s="12"/>
      <c r="Z253" s="12"/>
      <c r="AA253" s="12"/>
      <c r="AB253" s="12"/>
      <c r="AC253" s="12"/>
      <c r="AD253" s="12"/>
      <c r="AE253" s="12"/>
      <c r="AR253" s="214" t="s">
        <v>81</v>
      </c>
      <c r="AT253" s="215" t="s">
        <v>72</v>
      </c>
      <c r="AU253" s="215" t="s">
        <v>81</v>
      </c>
      <c r="AY253" s="214" t="s">
        <v>137</v>
      </c>
      <c r="BK253" s="216">
        <f>SUM(BK254:BK317)</f>
        <v>0</v>
      </c>
    </row>
    <row r="254" s="2" customFormat="1" ht="16.5" customHeight="1">
      <c r="A254" s="39"/>
      <c r="B254" s="40"/>
      <c r="C254" s="219" t="s">
        <v>368</v>
      </c>
      <c r="D254" s="219" t="s">
        <v>139</v>
      </c>
      <c r="E254" s="220" t="s">
        <v>374</v>
      </c>
      <c r="F254" s="221" t="s">
        <v>375</v>
      </c>
      <c r="G254" s="222" t="s">
        <v>163</v>
      </c>
      <c r="H254" s="223">
        <v>599</v>
      </c>
      <c r="I254" s="224"/>
      <c r="J254" s="225">
        <f>ROUND(I254*H254,2)</f>
        <v>0</v>
      </c>
      <c r="K254" s="221" t="s">
        <v>143</v>
      </c>
      <c r="L254" s="45"/>
      <c r="M254" s="226" t="s">
        <v>19</v>
      </c>
      <c r="N254" s="227" t="s">
        <v>44</v>
      </c>
      <c r="O254" s="85"/>
      <c r="P254" s="228">
        <f>O254*H254</f>
        <v>0</v>
      </c>
      <c r="Q254" s="228">
        <v>0</v>
      </c>
      <c r="R254" s="228">
        <f>Q254*H254</f>
        <v>0</v>
      </c>
      <c r="S254" s="228">
        <v>0</v>
      </c>
      <c r="T254" s="229">
        <f>S254*H254</f>
        <v>0</v>
      </c>
      <c r="U254" s="39"/>
      <c r="V254" s="39"/>
      <c r="W254" s="39"/>
      <c r="X254" s="39"/>
      <c r="Y254" s="39"/>
      <c r="Z254" s="39"/>
      <c r="AA254" s="39"/>
      <c r="AB254" s="39"/>
      <c r="AC254" s="39"/>
      <c r="AD254" s="39"/>
      <c r="AE254" s="39"/>
      <c r="AR254" s="230" t="s">
        <v>144</v>
      </c>
      <c r="AT254" s="230" t="s">
        <v>139</v>
      </c>
      <c r="AU254" s="230" t="s">
        <v>83</v>
      </c>
      <c r="AY254" s="18" t="s">
        <v>137</v>
      </c>
      <c r="BE254" s="231">
        <f>IF(N254="základní",J254,0)</f>
        <v>0</v>
      </c>
      <c r="BF254" s="231">
        <f>IF(N254="snížená",J254,0)</f>
        <v>0</v>
      </c>
      <c r="BG254" s="231">
        <f>IF(N254="zákl. přenesená",J254,0)</f>
        <v>0</v>
      </c>
      <c r="BH254" s="231">
        <f>IF(N254="sníž. přenesená",J254,0)</f>
        <v>0</v>
      </c>
      <c r="BI254" s="231">
        <f>IF(N254="nulová",J254,0)</f>
        <v>0</v>
      </c>
      <c r="BJ254" s="18" t="s">
        <v>81</v>
      </c>
      <c r="BK254" s="231">
        <f>ROUND(I254*H254,2)</f>
        <v>0</v>
      </c>
      <c r="BL254" s="18" t="s">
        <v>144</v>
      </c>
      <c r="BM254" s="230" t="s">
        <v>969</v>
      </c>
    </row>
    <row r="255" s="13" customFormat="1">
      <c r="A255" s="13"/>
      <c r="B255" s="236"/>
      <c r="C255" s="237"/>
      <c r="D255" s="232" t="s">
        <v>148</v>
      </c>
      <c r="E255" s="238" t="s">
        <v>19</v>
      </c>
      <c r="F255" s="239" t="s">
        <v>970</v>
      </c>
      <c r="G255" s="237"/>
      <c r="H255" s="240">
        <v>599</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148</v>
      </c>
      <c r="AU255" s="246" t="s">
        <v>83</v>
      </c>
      <c r="AV255" s="13" t="s">
        <v>83</v>
      </c>
      <c r="AW255" s="13" t="s">
        <v>35</v>
      </c>
      <c r="AX255" s="13" t="s">
        <v>73</v>
      </c>
      <c r="AY255" s="246" t="s">
        <v>137</v>
      </c>
    </row>
    <row r="256" s="14" customFormat="1">
      <c r="A256" s="14"/>
      <c r="B256" s="247"/>
      <c r="C256" s="248"/>
      <c r="D256" s="232" t="s">
        <v>148</v>
      </c>
      <c r="E256" s="249" t="s">
        <v>19</v>
      </c>
      <c r="F256" s="250" t="s">
        <v>150</v>
      </c>
      <c r="G256" s="248"/>
      <c r="H256" s="251">
        <v>599</v>
      </c>
      <c r="I256" s="252"/>
      <c r="J256" s="248"/>
      <c r="K256" s="248"/>
      <c r="L256" s="253"/>
      <c r="M256" s="254"/>
      <c r="N256" s="255"/>
      <c r="O256" s="255"/>
      <c r="P256" s="255"/>
      <c r="Q256" s="255"/>
      <c r="R256" s="255"/>
      <c r="S256" s="255"/>
      <c r="T256" s="256"/>
      <c r="U256" s="14"/>
      <c r="V256" s="14"/>
      <c r="W256" s="14"/>
      <c r="X256" s="14"/>
      <c r="Y256" s="14"/>
      <c r="Z256" s="14"/>
      <c r="AA256" s="14"/>
      <c r="AB256" s="14"/>
      <c r="AC256" s="14"/>
      <c r="AD256" s="14"/>
      <c r="AE256" s="14"/>
      <c r="AT256" s="257" t="s">
        <v>148</v>
      </c>
      <c r="AU256" s="257" t="s">
        <v>83</v>
      </c>
      <c r="AV256" s="14" t="s">
        <v>144</v>
      </c>
      <c r="AW256" s="14" t="s">
        <v>35</v>
      </c>
      <c r="AX256" s="14" t="s">
        <v>81</v>
      </c>
      <c r="AY256" s="257" t="s">
        <v>137</v>
      </c>
    </row>
    <row r="257" s="2" customFormat="1" ht="16.5" customHeight="1">
      <c r="A257" s="39"/>
      <c r="B257" s="40"/>
      <c r="C257" s="219" t="s">
        <v>373</v>
      </c>
      <c r="D257" s="219" t="s">
        <v>139</v>
      </c>
      <c r="E257" s="220" t="s">
        <v>379</v>
      </c>
      <c r="F257" s="221" t="s">
        <v>380</v>
      </c>
      <c r="G257" s="222" t="s">
        <v>163</v>
      </c>
      <c r="H257" s="223">
        <v>839</v>
      </c>
      <c r="I257" s="224"/>
      <c r="J257" s="225">
        <f>ROUND(I257*H257,2)</f>
        <v>0</v>
      </c>
      <c r="K257" s="221" t="s">
        <v>143</v>
      </c>
      <c r="L257" s="45"/>
      <c r="M257" s="226" t="s">
        <v>19</v>
      </c>
      <c r="N257" s="227" t="s">
        <v>44</v>
      </c>
      <c r="O257" s="85"/>
      <c r="P257" s="228">
        <f>O257*H257</f>
        <v>0</v>
      </c>
      <c r="Q257" s="228">
        <v>0</v>
      </c>
      <c r="R257" s="228">
        <f>Q257*H257</f>
        <v>0</v>
      </c>
      <c r="S257" s="228">
        <v>0</v>
      </c>
      <c r="T257" s="229">
        <f>S257*H257</f>
        <v>0</v>
      </c>
      <c r="U257" s="39"/>
      <c r="V257" s="39"/>
      <c r="W257" s="39"/>
      <c r="X257" s="39"/>
      <c r="Y257" s="39"/>
      <c r="Z257" s="39"/>
      <c r="AA257" s="39"/>
      <c r="AB257" s="39"/>
      <c r="AC257" s="39"/>
      <c r="AD257" s="39"/>
      <c r="AE257" s="39"/>
      <c r="AR257" s="230" t="s">
        <v>144</v>
      </c>
      <c r="AT257" s="230" t="s">
        <v>139</v>
      </c>
      <c r="AU257" s="230" t="s">
        <v>83</v>
      </c>
      <c r="AY257" s="18" t="s">
        <v>137</v>
      </c>
      <c r="BE257" s="231">
        <f>IF(N257="základní",J257,0)</f>
        <v>0</v>
      </c>
      <c r="BF257" s="231">
        <f>IF(N257="snížená",J257,0)</f>
        <v>0</v>
      </c>
      <c r="BG257" s="231">
        <f>IF(N257="zákl. přenesená",J257,0)</f>
        <v>0</v>
      </c>
      <c r="BH257" s="231">
        <f>IF(N257="sníž. přenesená",J257,0)</f>
        <v>0</v>
      </c>
      <c r="BI257" s="231">
        <f>IF(N257="nulová",J257,0)</f>
        <v>0</v>
      </c>
      <c r="BJ257" s="18" t="s">
        <v>81</v>
      </c>
      <c r="BK257" s="231">
        <f>ROUND(I257*H257,2)</f>
        <v>0</v>
      </c>
      <c r="BL257" s="18" t="s">
        <v>144</v>
      </c>
      <c r="BM257" s="230" t="s">
        <v>971</v>
      </c>
    </row>
    <row r="258" s="13" customFormat="1">
      <c r="A258" s="13"/>
      <c r="B258" s="236"/>
      <c r="C258" s="237"/>
      <c r="D258" s="232" t="s">
        <v>148</v>
      </c>
      <c r="E258" s="238" t="s">
        <v>19</v>
      </c>
      <c r="F258" s="239" t="s">
        <v>972</v>
      </c>
      <c r="G258" s="237"/>
      <c r="H258" s="240">
        <v>839</v>
      </c>
      <c r="I258" s="241"/>
      <c r="J258" s="237"/>
      <c r="K258" s="237"/>
      <c r="L258" s="242"/>
      <c r="M258" s="243"/>
      <c r="N258" s="244"/>
      <c r="O258" s="244"/>
      <c r="P258" s="244"/>
      <c r="Q258" s="244"/>
      <c r="R258" s="244"/>
      <c r="S258" s="244"/>
      <c r="T258" s="245"/>
      <c r="U258" s="13"/>
      <c r="V258" s="13"/>
      <c r="W258" s="13"/>
      <c r="X258" s="13"/>
      <c r="Y258" s="13"/>
      <c r="Z258" s="13"/>
      <c r="AA258" s="13"/>
      <c r="AB258" s="13"/>
      <c r="AC258" s="13"/>
      <c r="AD258" s="13"/>
      <c r="AE258" s="13"/>
      <c r="AT258" s="246" t="s">
        <v>148</v>
      </c>
      <c r="AU258" s="246" t="s">
        <v>83</v>
      </c>
      <c r="AV258" s="13" t="s">
        <v>83</v>
      </c>
      <c r="AW258" s="13" t="s">
        <v>35</v>
      </c>
      <c r="AX258" s="13" t="s">
        <v>73</v>
      </c>
      <c r="AY258" s="246" t="s">
        <v>137</v>
      </c>
    </row>
    <row r="259" s="14" customFormat="1">
      <c r="A259" s="14"/>
      <c r="B259" s="247"/>
      <c r="C259" s="248"/>
      <c r="D259" s="232" t="s">
        <v>148</v>
      </c>
      <c r="E259" s="249" t="s">
        <v>19</v>
      </c>
      <c r="F259" s="250" t="s">
        <v>150</v>
      </c>
      <c r="G259" s="248"/>
      <c r="H259" s="251">
        <v>839</v>
      </c>
      <c r="I259" s="252"/>
      <c r="J259" s="248"/>
      <c r="K259" s="248"/>
      <c r="L259" s="253"/>
      <c r="M259" s="254"/>
      <c r="N259" s="255"/>
      <c r="O259" s="255"/>
      <c r="P259" s="255"/>
      <c r="Q259" s="255"/>
      <c r="R259" s="255"/>
      <c r="S259" s="255"/>
      <c r="T259" s="256"/>
      <c r="U259" s="14"/>
      <c r="V259" s="14"/>
      <c r="W259" s="14"/>
      <c r="X259" s="14"/>
      <c r="Y259" s="14"/>
      <c r="Z259" s="14"/>
      <c r="AA259" s="14"/>
      <c r="AB259" s="14"/>
      <c r="AC259" s="14"/>
      <c r="AD259" s="14"/>
      <c r="AE259" s="14"/>
      <c r="AT259" s="257" t="s">
        <v>148</v>
      </c>
      <c r="AU259" s="257" t="s">
        <v>83</v>
      </c>
      <c r="AV259" s="14" t="s">
        <v>144</v>
      </c>
      <c r="AW259" s="14" t="s">
        <v>35</v>
      </c>
      <c r="AX259" s="14" t="s">
        <v>81</v>
      </c>
      <c r="AY259" s="257" t="s">
        <v>137</v>
      </c>
    </row>
    <row r="260" s="2" customFormat="1" ht="16.5" customHeight="1">
      <c r="A260" s="39"/>
      <c r="B260" s="40"/>
      <c r="C260" s="219" t="s">
        <v>378</v>
      </c>
      <c r="D260" s="219" t="s">
        <v>139</v>
      </c>
      <c r="E260" s="220" t="s">
        <v>384</v>
      </c>
      <c r="F260" s="221" t="s">
        <v>385</v>
      </c>
      <c r="G260" s="222" t="s">
        <v>163</v>
      </c>
      <c r="H260" s="223">
        <v>599</v>
      </c>
      <c r="I260" s="224"/>
      <c r="J260" s="225">
        <f>ROUND(I260*H260,2)</f>
        <v>0</v>
      </c>
      <c r="K260" s="221" t="s">
        <v>143</v>
      </c>
      <c r="L260" s="45"/>
      <c r="M260" s="226" t="s">
        <v>19</v>
      </c>
      <c r="N260" s="227" t="s">
        <v>44</v>
      </c>
      <c r="O260" s="85"/>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144</v>
      </c>
      <c r="AT260" s="230" t="s">
        <v>139</v>
      </c>
      <c r="AU260" s="230" t="s">
        <v>83</v>
      </c>
      <c r="AY260" s="18" t="s">
        <v>137</v>
      </c>
      <c r="BE260" s="231">
        <f>IF(N260="základní",J260,0)</f>
        <v>0</v>
      </c>
      <c r="BF260" s="231">
        <f>IF(N260="snížená",J260,0)</f>
        <v>0</v>
      </c>
      <c r="BG260" s="231">
        <f>IF(N260="zákl. přenesená",J260,0)</f>
        <v>0</v>
      </c>
      <c r="BH260" s="231">
        <f>IF(N260="sníž. přenesená",J260,0)</f>
        <v>0</v>
      </c>
      <c r="BI260" s="231">
        <f>IF(N260="nulová",J260,0)</f>
        <v>0</v>
      </c>
      <c r="BJ260" s="18" t="s">
        <v>81</v>
      </c>
      <c r="BK260" s="231">
        <f>ROUND(I260*H260,2)</f>
        <v>0</v>
      </c>
      <c r="BL260" s="18" t="s">
        <v>144</v>
      </c>
      <c r="BM260" s="230" t="s">
        <v>973</v>
      </c>
    </row>
    <row r="261" s="13" customFormat="1">
      <c r="A261" s="13"/>
      <c r="B261" s="236"/>
      <c r="C261" s="237"/>
      <c r="D261" s="232" t="s">
        <v>148</v>
      </c>
      <c r="E261" s="238" t="s">
        <v>19</v>
      </c>
      <c r="F261" s="239" t="s">
        <v>970</v>
      </c>
      <c r="G261" s="237"/>
      <c r="H261" s="240">
        <v>599</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148</v>
      </c>
      <c r="AU261" s="246" t="s">
        <v>83</v>
      </c>
      <c r="AV261" s="13" t="s">
        <v>83</v>
      </c>
      <c r="AW261" s="13" t="s">
        <v>35</v>
      </c>
      <c r="AX261" s="13" t="s">
        <v>73</v>
      </c>
      <c r="AY261" s="246" t="s">
        <v>137</v>
      </c>
    </row>
    <row r="262" s="14" customFormat="1">
      <c r="A262" s="14"/>
      <c r="B262" s="247"/>
      <c r="C262" s="248"/>
      <c r="D262" s="232" t="s">
        <v>148</v>
      </c>
      <c r="E262" s="249" t="s">
        <v>19</v>
      </c>
      <c r="F262" s="250" t="s">
        <v>150</v>
      </c>
      <c r="G262" s="248"/>
      <c r="H262" s="251">
        <v>599</v>
      </c>
      <c r="I262" s="252"/>
      <c r="J262" s="248"/>
      <c r="K262" s="248"/>
      <c r="L262" s="253"/>
      <c r="M262" s="254"/>
      <c r="N262" s="255"/>
      <c r="O262" s="255"/>
      <c r="P262" s="255"/>
      <c r="Q262" s="255"/>
      <c r="R262" s="255"/>
      <c r="S262" s="255"/>
      <c r="T262" s="256"/>
      <c r="U262" s="14"/>
      <c r="V262" s="14"/>
      <c r="W262" s="14"/>
      <c r="X262" s="14"/>
      <c r="Y262" s="14"/>
      <c r="Z262" s="14"/>
      <c r="AA262" s="14"/>
      <c r="AB262" s="14"/>
      <c r="AC262" s="14"/>
      <c r="AD262" s="14"/>
      <c r="AE262" s="14"/>
      <c r="AT262" s="257" t="s">
        <v>148</v>
      </c>
      <c r="AU262" s="257" t="s">
        <v>83</v>
      </c>
      <c r="AV262" s="14" t="s">
        <v>144</v>
      </c>
      <c r="AW262" s="14" t="s">
        <v>35</v>
      </c>
      <c r="AX262" s="14" t="s">
        <v>81</v>
      </c>
      <c r="AY262" s="257" t="s">
        <v>137</v>
      </c>
    </row>
    <row r="263" s="2" customFormat="1" ht="24" customHeight="1">
      <c r="A263" s="39"/>
      <c r="B263" s="40"/>
      <c r="C263" s="219" t="s">
        <v>383</v>
      </c>
      <c r="D263" s="219" t="s">
        <v>139</v>
      </c>
      <c r="E263" s="220" t="s">
        <v>388</v>
      </c>
      <c r="F263" s="221" t="s">
        <v>389</v>
      </c>
      <c r="G263" s="222" t="s">
        <v>163</v>
      </c>
      <c r="H263" s="223">
        <v>839</v>
      </c>
      <c r="I263" s="224"/>
      <c r="J263" s="225">
        <f>ROUND(I263*H263,2)</f>
        <v>0</v>
      </c>
      <c r="K263" s="221" t="s">
        <v>143</v>
      </c>
      <c r="L263" s="45"/>
      <c r="M263" s="226" t="s">
        <v>19</v>
      </c>
      <c r="N263" s="227" t="s">
        <v>44</v>
      </c>
      <c r="O263" s="85"/>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144</v>
      </c>
      <c r="AT263" s="230" t="s">
        <v>139</v>
      </c>
      <c r="AU263" s="230" t="s">
        <v>83</v>
      </c>
      <c r="AY263" s="18" t="s">
        <v>137</v>
      </c>
      <c r="BE263" s="231">
        <f>IF(N263="základní",J263,0)</f>
        <v>0</v>
      </c>
      <c r="BF263" s="231">
        <f>IF(N263="snížená",J263,0)</f>
        <v>0</v>
      </c>
      <c r="BG263" s="231">
        <f>IF(N263="zákl. přenesená",J263,0)</f>
        <v>0</v>
      </c>
      <c r="BH263" s="231">
        <f>IF(N263="sníž. přenesená",J263,0)</f>
        <v>0</v>
      </c>
      <c r="BI263" s="231">
        <f>IF(N263="nulová",J263,0)</f>
        <v>0</v>
      </c>
      <c r="BJ263" s="18" t="s">
        <v>81</v>
      </c>
      <c r="BK263" s="231">
        <f>ROUND(I263*H263,2)</f>
        <v>0</v>
      </c>
      <c r="BL263" s="18" t="s">
        <v>144</v>
      </c>
      <c r="BM263" s="230" t="s">
        <v>974</v>
      </c>
    </row>
    <row r="264" s="2" customFormat="1">
      <c r="A264" s="39"/>
      <c r="B264" s="40"/>
      <c r="C264" s="41"/>
      <c r="D264" s="232" t="s">
        <v>146</v>
      </c>
      <c r="E264" s="41"/>
      <c r="F264" s="233" t="s">
        <v>391</v>
      </c>
      <c r="G264" s="41"/>
      <c r="H264" s="41"/>
      <c r="I264" s="137"/>
      <c r="J264" s="41"/>
      <c r="K264" s="41"/>
      <c r="L264" s="45"/>
      <c r="M264" s="234"/>
      <c r="N264" s="235"/>
      <c r="O264" s="85"/>
      <c r="P264" s="85"/>
      <c r="Q264" s="85"/>
      <c r="R264" s="85"/>
      <c r="S264" s="85"/>
      <c r="T264" s="86"/>
      <c r="U264" s="39"/>
      <c r="V264" s="39"/>
      <c r="W264" s="39"/>
      <c r="X264" s="39"/>
      <c r="Y264" s="39"/>
      <c r="Z264" s="39"/>
      <c r="AA264" s="39"/>
      <c r="AB264" s="39"/>
      <c r="AC264" s="39"/>
      <c r="AD264" s="39"/>
      <c r="AE264" s="39"/>
      <c r="AT264" s="18" t="s">
        <v>146</v>
      </c>
      <c r="AU264" s="18" t="s">
        <v>83</v>
      </c>
    </row>
    <row r="265" s="13" customFormat="1">
      <c r="A265" s="13"/>
      <c r="B265" s="236"/>
      <c r="C265" s="237"/>
      <c r="D265" s="232" t="s">
        <v>148</v>
      </c>
      <c r="E265" s="238" t="s">
        <v>19</v>
      </c>
      <c r="F265" s="239" t="s">
        <v>972</v>
      </c>
      <c r="G265" s="237"/>
      <c r="H265" s="240">
        <v>839</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148</v>
      </c>
      <c r="AU265" s="246" t="s">
        <v>83</v>
      </c>
      <c r="AV265" s="13" t="s">
        <v>83</v>
      </c>
      <c r="AW265" s="13" t="s">
        <v>35</v>
      </c>
      <c r="AX265" s="13" t="s">
        <v>73</v>
      </c>
      <c r="AY265" s="246" t="s">
        <v>137</v>
      </c>
    </row>
    <row r="266" s="14" customFormat="1">
      <c r="A266" s="14"/>
      <c r="B266" s="247"/>
      <c r="C266" s="248"/>
      <c r="D266" s="232" t="s">
        <v>148</v>
      </c>
      <c r="E266" s="249" t="s">
        <v>19</v>
      </c>
      <c r="F266" s="250" t="s">
        <v>150</v>
      </c>
      <c r="G266" s="248"/>
      <c r="H266" s="251">
        <v>839</v>
      </c>
      <c r="I266" s="252"/>
      <c r="J266" s="248"/>
      <c r="K266" s="248"/>
      <c r="L266" s="253"/>
      <c r="M266" s="254"/>
      <c r="N266" s="255"/>
      <c r="O266" s="255"/>
      <c r="P266" s="255"/>
      <c r="Q266" s="255"/>
      <c r="R266" s="255"/>
      <c r="S266" s="255"/>
      <c r="T266" s="256"/>
      <c r="U266" s="14"/>
      <c r="V266" s="14"/>
      <c r="W266" s="14"/>
      <c r="X266" s="14"/>
      <c r="Y266" s="14"/>
      <c r="Z266" s="14"/>
      <c r="AA266" s="14"/>
      <c r="AB266" s="14"/>
      <c r="AC266" s="14"/>
      <c r="AD266" s="14"/>
      <c r="AE266" s="14"/>
      <c r="AT266" s="257" t="s">
        <v>148</v>
      </c>
      <c r="AU266" s="257" t="s">
        <v>83</v>
      </c>
      <c r="AV266" s="14" t="s">
        <v>144</v>
      </c>
      <c r="AW266" s="14" t="s">
        <v>35</v>
      </c>
      <c r="AX266" s="14" t="s">
        <v>81</v>
      </c>
      <c r="AY266" s="257" t="s">
        <v>137</v>
      </c>
    </row>
    <row r="267" s="2" customFormat="1" ht="24" customHeight="1">
      <c r="A267" s="39"/>
      <c r="B267" s="40"/>
      <c r="C267" s="219" t="s">
        <v>387</v>
      </c>
      <c r="D267" s="219" t="s">
        <v>139</v>
      </c>
      <c r="E267" s="220" t="s">
        <v>393</v>
      </c>
      <c r="F267" s="221" t="s">
        <v>394</v>
      </c>
      <c r="G267" s="222" t="s">
        <v>163</v>
      </c>
      <c r="H267" s="223">
        <v>883</v>
      </c>
      <c r="I267" s="224"/>
      <c r="J267" s="225">
        <f>ROUND(I267*H267,2)</f>
        <v>0</v>
      </c>
      <c r="K267" s="221" t="s">
        <v>143</v>
      </c>
      <c r="L267" s="45"/>
      <c r="M267" s="226" t="s">
        <v>19</v>
      </c>
      <c r="N267" s="227" t="s">
        <v>44</v>
      </c>
      <c r="O267" s="85"/>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144</v>
      </c>
      <c r="AT267" s="230" t="s">
        <v>139</v>
      </c>
      <c r="AU267" s="230" t="s">
        <v>83</v>
      </c>
      <c r="AY267" s="18" t="s">
        <v>137</v>
      </c>
      <c r="BE267" s="231">
        <f>IF(N267="základní",J267,0)</f>
        <v>0</v>
      </c>
      <c r="BF267" s="231">
        <f>IF(N267="snížená",J267,0)</f>
        <v>0</v>
      </c>
      <c r="BG267" s="231">
        <f>IF(N267="zákl. přenesená",J267,0)</f>
        <v>0</v>
      </c>
      <c r="BH267" s="231">
        <f>IF(N267="sníž. přenesená",J267,0)</f>
        <v>0</v>
      </c>
      <c r="BI267" s="231">
        <f>IF(N267="nulová",J267,0)</f>
        <v>0</v>
      </c>
      <c r="BJ267" s="18" t="s">
        <v>81</v>
      </c>
      <c r="BK267" s="231">
        <f>ROUND(I267*H267,2)</f>
        <v>0</v>
      </c>
      <c r="BL267" s="18" t="s">
        <v>144</v>
      </c>
      <c r="BM267" s="230" t="s">
        <v>975</v>
      </c>
    </row>
    <row r="268" s="2" customFormat="1">
      <c r="A268" s="39"/>
      <c r="B268" s="40"/>
      <c r="C268" s="41"/>
      <c r="D268" s="232" t="s">
        <v>146</v>
      </c>
      <c r="E268" s="41"/>
      <c r="F268" s="233" t="s">
        <v>396</v>
      </c>
      <c r="G268" s="41"/>
      <c r="H268" s="41"/>
      <c r="I268" s="137"/>
      <c r="J268" s="41"/>
      <c r="K268" s="41"/>
      <c r="L268" s="45"/>
      <c r="M268" s="234"/>
      <c r="N268" s="235"/>
      <c r="O268" s="85"/>
      <c r="P268" s="85"/>
      <c r="Q268" s="85"/>
      <c r="R268" s="85"/>
      <c r="S268" s="85"/>
      <c r="T268" s="86"/>
      <c r="U268" s="39"/>
      <c r="V268" s="39"/>
      <c r="W268" s="39"/>
      <c r="X268" s="39"/>
      <c r="Y268" s="39"/>
      <c r="Z268" s="39"/>
      <c r="AA268" s="39"/>
      <c r="AB268" s="39"/>
      <c r="AC268" s="39"/>
      <c r="AD268" s="39"/>
      <c r="AE268" s="39"/>
      <c r="AT268" s="18" t="s">
        <v>146</v>
      </c>
      <c r="AU268" s="18" t="s">
        <v>83</v>
      </c>
    </row>
    <row r="269" s="13" customFormat="1">
      <c r="A269" s="13"/>
      <c r="B269" s="236"/>
      <c r="C269" s="237"/>
      <c r="D269" s="232" t="s">
        <v>148</v>
      </c>
      <c r="E269" s="238" t="s">
        <v>19</v>
      </c>
      <c r="F269" s="239" t="s">
        <v>976</v>
      </c>
      <c r="G269" s="237"/>
      <c r="H269" s="240">
        <v>883</v>
      </c>
      <c r="I269" s="241"/>
      <c r="J269" s="237"/>
      <c r="K269" s="237"/>
      <c r="L269" s="242"/>
      <c r="M269" s="243"/>
      <c r="N269" s="244"/>
      <c r="O269" s="244"/>
      <c r="P269" s="244"/>
      <c r="Q269" s="244"/>
      <c r="R269" s="244"/>
      <c r="S269" s="244"/>
      <c r="T269" s="245"/>
      <c r="U269" s="13"/>
      <c r="V269" s="13"/>
      <c r="W269" s="13"/>
      <c r="X269" s="13"/>
      <c r="Y269" s="13"/>
      <c r="Z269" s="13"/>
      <c r="AA269" s="13"/>
      <c r="AB269" s="13"/>
      <c r="AC269" s="13"/>
      <c r="AD269" s="13"/>
      <c r="AE269" s="13"/>
      <c r="AT269" s="246" t="s">
        <v>148</v>
      </c>
      <c r="AU269" s="246" t="s">
        <v>83</v>
      </c>
      <c r="AV269" s="13" t="s">
        <v>83</v>
      </c>
      <c r="AW269" s="13" t="s">
        <v>35</v>
      </c>
      <c r="AX269" s="13" t="s">
        <v>73</v>
      </c>
      <c r="AY269" s="246" t="s">
        <v>137</v>
      </c>
    </row>
    <row r="270" s="14" customFormat="1">
      <c r="A270" s="14"/>
      <c r="B270" s="247"/>
      <c r="C270" s="248"/>
      <c r="D270" s="232" t="s">
        <v>148</v>
      </c>
      <c r="E270" s="249" t="s">
        <v>19</v>
      </c>
      <c r="F270" s="250" t="s">
        <v>150</v>
      </c>
      <c r="G270" s="248"/>
      <c r="H270" s="251">
        <v>883</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148</v>
      </c>
      <c r="AU270" s="257" t="s">
        <v>83</v>
      </c>
      <c r="AV270" s="14" t="s">
        <v>144</v>
      </c>
      <c r="AW270" s="14" t="s">
        <v>35</v>
      </c>
      <c r="AX270" s="14" t="s">
        <v>81</v>
      </c>
      <c r="AY270" s="257" t="s">
        <v>137</v>
      </c>
    </row>
    <row r="271" s="2" customFormat="1" ht="24" customHeight="1">
      <c r="A271" s="39"/>
      <c r="B271" s="40"/>
      <c r="C271" s="219" t="s">
        <v>392</v>
      </c>
      <c r="D271" s="219" t="s">
        <v>139</v>
      </c>
      <c r="E271" s="220" t="s">
        <v>399</v>
      </c>
      <c r="F271" s="221" t="s">
        <v>400</v>
      </c>
      <c r="G271" s="222" t="s">
        <v>163</v>
      </c>
      <c r="H271" s="223">
        <v>839</v>
      </c>
      <c r="I271" s="224"/>
      <c r="J271" s="225">
        <f>ROUND(I271*H271,2)</f>
        <v>0</v>
      </c>
      <c r="K271" s="221" t="s">
        <v>143</v>
      </c>
      <c r="L271" s="45"/>
      <c r="M271" s="226" t="s">
        <v>19</v>
      </c>
      <c r="N271" s="227" t="s">
        <v>44</v>
      </c>
      <c r="O271" s="85"/>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144</v>
      </c>
      <c r="AT271" s="230" t="s">
        <v>139</v>
      </c>
      <c r="AU271" s="230" t="s">
        <v>83</v>
      </c>
      <c r="AY271" s="18" t="s">
        <v>137</v>
      </c>
      <c r="BE271" s="231">
        <f>IF(N271="základní",J271,0)</f>
        <v>0</v>
      </c>
      <c r="BF271" s="231">
        <f>IF(N271="snížená",J271,0)</f>
        <v>0</v>
      </c>
      <c r="BG271" s="231">
        <f>IF(N271="zákl. přenesená",J271,0)</f>
        <v>0</v>
      </c>
      <c r="BH271" s="231">
        <f>IF(N271="sníž. přenesená",J271,0)</f>
        <v>0</v>
      </c>
      <c r="BI271" s="231">
        <f>IF(N271="nulová",J271,0)</f>
        <v>0</v>
      </c>
      <c r="BJ271" s="18" t="s">
        <v>81</v>
      </c>
      <c r="BK271" s="231">
        <f>ROUND(I271*H271,2)</f>
        <v>0</v>
      </c>
      <c r="BL271" s="18" t="s">
        <v>144</v>
      </c>
      <c r="BM271" s="230" t="s">
        <v>977</v>
      </c>
    </row>
    <row r="272" s="2" customFormat="1">
      <c r="A272" s="39"/>
      <c r="B272" s="40"/>
      <c r="C272" s="41"/>
      <c r="D272" s="232" t="s">
        <v>146</v>
      </c>
      <c r="E272" s="41"/>
      <c r="F272" s="233" t="s">
        <v>402</v>
      </c>
      <c r="G272" s="41"/>
      <c r="H272" s="41"/>
      <c r="I272" s="137"/>
      <c r="J272" s="41"/>
      <c r="K272" s="41"/>
      <c r="L272" s="45"/>
      <c r="M272" s="234"/>
      <c r="N272" s="235"/>
      <c r="O272" s="85"/>
      <c r="P272" s="85"/>
      <c r="Q272" s="85"/>
      <c r="R272" s="85"/>
      <c r="S272" s="85"/>
      <c r="T272" s="86"/>
      <c r="U272" s="39"/>
      <c r="V272" s="39"/>
      <c r="W272" s="39"/>
      <c r="X272" s="39"/>
      <c r="Y272" s="39"/>
      <c r="Z272" s="39"/>
      <c r="AA272" s="39"/>
      <c r="AB272" s="39"/>
      <c r="AC272" s="39"/>
      <c r="AD272" s="39"/>
      <c r="AE272" s="39"/>
      <c r="AT272" s="18" t="s">
        <v>146</v>
      </c>
      <c r="AU272" s="18" t="s">
        <v>83</v>
      </c>
    </row>
    <row r="273" s="13" customFormat="1">
      <c r="A273" s="13"/>
      <c r="B273" s="236"/>
      <c r="C273" s="237"/>
      <c r="D273" s="232" t="s">
        <v>148</v>
      </c>
      <c r="E273" s="238" t="s">
        <v>19</v>
      </c>
      <c r="F273" s="239" t="s">
        <v>972</v>
      </c>
      <c r="G273" s="237"/>
      <c r="H273" s="240">
        <v>839</v>
      </c>
      <c r="I273" s="241"/>
      <c r="J273" s="237"/>
      <c r="K273" s="237"/>
      <c r="L273" s="242"/>
      <c r="M273" s="243"/>
      <c r="N273" s="244"/>
      <c r="O273" s="244"/>
      <c r="P273" s="244"/>
      <c r="Q273" s="244"/>
      <c r="R273" s="244"/>
      <c r="S273" s="244"/>
      <c r="T273" s="245"/>
      <c r="U273" s="13"/>
      <c r="V273" s="13"/>
      <c r="W273" s="13"/>
      <c r="X273" s="13"/>
      <c r="Y273" s="13"/>
      <c r="Z273" s="13"/>
      <c r="AA273" s="13"/>
      <c r="AB273" s="13"/>
      <c r="AC273" s="13"/>
      <c r="AD273" s="13"/>
      <c r="AE273" s="13"/>
      <c r="AT273" s="246" t="s">
        <v>148</v>
      </c>
      <c r="AU273" s="246" t="s">
        <v>83</v>
      </c>
      <c r="AV273" s="13" t="s">
        <v>83</v>
      </c>
      <c r="AW273" s="13" t="s">
        <v>35</v>
      </c>
      <c r="AX273" s="13" t="s">
        <v>73</v>
      </c>
      <c r="AY273" s="246" t="s">
        <v>137</v>
      </c>
    </row>
    <row r="274" s="14" customFormat="1">
      <c r="A274" s="14"/>
      <c r="B274" s="247"/>
      <c r="C274" s="248"/>
      <c r="D274" s="232" t="s">
        <v>148</v>
      </c>
      <c r="E274" s="249" t="s">
        <v>19</v>
      </c>
      <c r="F274" s="250" t="s">
        <v>150</v>
      </c>
      <c r="G274" s="248"/>
      <c r="H274" s="251">
        <v>839</v>
      </c>
      <c r="I274" s="252"/>
      <c r="J274" s="248"/>
      <c r="K274" s="248"/>
      <c r="L274" s="253"/>
      <c r="M274" s="254"/>
      <c r="N274" s="255"/>
      <c r="O274" s="255"/>
      <c r="P274" s="255"/>
      <c r="Q274" s="255"/>
      <c r="R274" s="255"/>
      <c r="S274" s="255"/>
      <c r="T274" s="256"/>
      <c r="U274" s="14"/>
      <c r="V274" s="14"/>
      <c r="W274" s="14"/>
      <c r="X274" s="14"/>
      <c r="Y274" s="14"/>
      <c r="Z274" s="14"/>
      <c r="AA274" s="14"/>
      <c r="AB274" s="14"/>
      <c r="AC274" s="14"/>
      <c r="AD274" s="14"/>
      <c r="AE274" s="14"/>
      <c r="AT274" s="257" t="s">
        <v>148</v>
      </c>
      <c r="AU274" s="257" t="s">
        <v>83</v>
      </c>
      <c r="AV274" s="14" t="s">
        <v>144</v>
      </c>
      <c r="AW274" s="14" t="s">
        <v>35</v>
      </c>
      <c r="AX274" s="14" t="s">
        <v>81</v>
      </c>
      <c r="AY274" s="257" t="s">
        <v>137</v>
      </c>
    </row>
    <row r="275" s="2" customFormat="1" ht="16.5" customHeight="1">
      <c r="A275" s="39"/>
      <c r="B275" s="40"/>
      <c r="C275" s="219" t="s">
        <v>398</v>
      </c>
      <c r="D275" s="219" t="s">
        <v>139</v>
      </c>
      <c r="E275" s="220" t="s">
        <v>404</v>
      </c>
      <c r="F275" s="221" t="s">
        <v>405</v>
      </c>
      <c r="G275" s="222" t="s">
        <v>163</v>
      </c>
      <c r="H275" s="223">
        <v>839</v>
      </c>
      <c r="I275" s="224"/>
      <c r="J275" s="225">
        <f>ROUND(I275*H275,2)</f>
        <v>0</v>
      </c>
      <c r="K275" s="221" t="s">
        <v>143</v>
      </c>
      <c r="L275" s="45"/>
      <c r="M275" s="226" t="s">
        <v>19</v>
      </c>
      <c r="N275" s="227" t="s">
        <v>44</v>
      </c>
      <c r="O275" s="85"/>
      <c r="P275" s="228">
        <f>O275*H275</f>
        <v>0</v>
      </c>
      <c r="Q275" s="228">
        <v>0</v>
      </c>
      <c r="R275" s="228">
        <f>Q275*H275</f>
        <v>0</v>
      </c>
      <c r="S275" s="228">
        <v>0</v>
      </c>
      <c r="T275" s="229">
        <f>S275*H275</f>
        <v>0</v>
      </c>
      <c r="U275" s="39"/>
      <c r="V275" s="39"/>
      <c r="W275" s="39"/>
      <c r="X275" s="39"/>
      <c r="Y275" s="39"/>
      <c r="Z275" s="39"/>
      <c r="AA275" s="39"/>
      <c r="AB275" s="39"/>
      <c r="AC275" s="39"/>
      <c r="AD275" s="39"/>
      <c r="AE275" s="39"/>
      <c r="AR275" s="230" t="s">
        <v>144</v>
      </c>
      <c r="AT275" s="230" t="s">
        <v>139</v>
      </c>
      <c r="AU275" s="230" t="s">
        <v>83</v>
      </c>
      <c r="AY275" s="18" t="s">
        <v>137</v>
      </c>
      <c r="BE275" s="231">
        <f>IF(N275="základní",J275,0)</f>
        <v>0</v>
      </c>
      <c r="BF275" s="231">
        <f>IF(N275="snížená",J275,0)</f>
        <v>0</v>
      </c>
      <c r="BG275" s="231">
        <f>IF(N275="zákl. přenesená",J275,0)</f>
        <v>0</v>
      </c>
      <c r="BH275" s="231">
        <f>IF(N275="sníž. přenesená",J275,0)</f>
        <v>0</v>
      </c>
      <c r="BI275" s="231">
        <f>IF(N275="nulová",J275,0)</f>
        <v>0</v>
      </c>
      <c r="BJ275" s="18" t="s">
        <v>81</v>
      </c>
      <c r="BK275" s="231">
        <f>ROUND(I275*H275,2)</f>
        <v>0</v>
      </c>
      <c r="BL275" s="18" t="s">
        <v>144</v>
      </c>
      <c r="BM275" s="230" t="s">
        <v>978</v>
      </c>
    </row>
    <row r="276" s="2" customFormat="1">
      <c r="A276" s="39"/>
      <c r="B276" s="40"/>
      <c r="C276" s="41"/>
      <c r="D276" s="232" t="s">
        <v>146</v>
      </c>
      <c r="E276" s="41"/>
      <c r="F276" s="233" t="s">
        <v>407</v>
      </c>
      <c r="G276" s="41"/>
      <c r="H276" s="41"/>
      <c r="I276" s="137"/>
      <c r="J276" s="41"/>
      <c r="K276" s="41"/>
      <c r="L276" s="45"/>
      <c r="M276" s="234"/>
      <c r="N276" s="235"/>
      <c r="O276" s="85"/>
      <c r="P276" s="85"/>
      <c r="Q276" s="85"/>
      <c r="R276" s="85"/>
      <c r="S276" s="85"/>
      <c r="T276" s="86"/>
      <c r="U276" s="39"/>
      <c r="V276" s="39"/>
      <c r="W276" s="39"/>
      <c r="X276" s="39"/>
      <c r="Y276" s="39"/>
      <c r="Z276" s="39"/>
      <c r="AA276" s="39"/>
      <c r="AB276" s="39"/>
      <c r="AC276" s="39"/>
      <c r="AD276" s="39"/>
      <c r="AE276" s="39"/>
      <c r="AT276" s="18" t="s">
        <v>146</v>
      </c>
      <c r="AU276" s="18" t="s">
        <v>83</v>
      </c>
    </row>
    <row r="277" s="13" customFormat="1">
      <c r="A277" s="13"/>
      <c r="B277" s="236"/>
      <c r="C277" s="237"/>
      <c r="D277" s="232" t="s">
        <v>148</v>
      </c>
      <c r="E277" s="238" t="s">
        <v>19</v>
      </c>
      <c r="F277" s="239" t="s">
        <v>972</v>
      </c>
      <c r="G277" s="237"/>
      <c r="H277" s="240">
        <v>839</v>
      </c>
      <c r="I277" s="241"/>
      <c r="J277" s="237"/>
      <c r="K277" s="237"/>
      <c r="L277" s="242"/>
      <c r="M277" s="243"/>
      <c r="N277" s="244"/>
      <c r="O277" s="244"/>
      <c r="P277" s="244"/>
      <c r="Q277" s="244"/>
      <c r="R277" s="244"/>
      <c r="S277" s="244"/>
      <c r="T277" s="245"/>
      <c r="U277" s="13"/>
      <c r="V277" s="13"/>
      <c r="W277" s="13"/>
      <c r="X277" s="13"/>
      <c r="Y277" s="13"/>
      <c r="Z277" s="13"/>
      <c r="AA277" s="13"/>
      <c r="AB277" s="13"/>
      <c r="AC277" s="13"/>
      <c r="AD277" s="13"/>
      <c r="AE277" s="13"/>
      <c r="AT277" s="246" t="s">
        <v>148</v>
      </c>
      <c r="AU277" s="246" t="s">
        <v>83</v>
      </c>
      <c r="AV277" s="13" t="s">
        <v>83</v>
      </c>
      <c r="AW277" s="13" t="s">
        <v>35</v>
      </c>
      <c r="AX277" s="13" t="s">
        <v>73</v>
      </c>
      <c r="AY277" s="246" t="s">
        <v>137</v>
      </c>
    </row>
    <row r="278" s="14" customFormat="1">
      <c r="A278" s="14"/>
      <c r="B278" s="247"/>
      <c r="C278" s="248"/>
      <c r="D278" s="232" t="s">
        <v>148</v>
      </c>
      <c r="E278" s="249" t="s">
        <v>19</v>
      </c>
      <c r="F278" s="250" t="s">
        <v>150</v>
      </c>
      <c r="G278" s="248"/>
      <c r="H278" s="251">
        <v>839</v>
      </c>
      <c r="I278" s="252"/>
      <c r="J278" s="248"/>
      <c r="K278" s="248"/>
      <c r="L278" s="253"/>
      <c r="M278" s="254"/>
      <c r="N278" s="255"/>
      <c r="O278" s="255"/>
      <c r="P278" s="255"/>
      <c r="Q278" s="255"/>
      <c r="R278" s="255"/>
      <c r="S278" s="255"/>
      <c r="T278" s="256"/>
      <c r="U278" s="14"/>
      <c r="V278" s="14"/>
      <c r="W278" s="14"/>
      <c r="X278" s="14"/>
      <c r="Y278" s="14"/>
      <c r="Z278" s="14"/>
      <c r="AA278" s="14"/>
      <c r="AB278" s="14"/>
      <c r="AC278" s="14"/>
      <c r="AD278" s="14"/>
      <c r="AE278" s="14"/>
      <c r="AT278" s="257" t="s">
        <v>148</v>
      </c>
      <c r="AU278" s="257" t="s">
        <v>83</v>
      </c>
      <c r="AV278" s="14" t="s">
        <v>144</v>
      </c>
      <c r="AW278" s="14" t="s">
        <v>35</v>
      </c>
      <c r="AX278" s="14" t="s">
        <v>81</v>
      </c>
      <c r="AY278" s="257" t="s">
        <v>137</v>
      </c>
    </row>
    <row r="279" s="2" customFormat="1" ht="16.5" customHeight="1">
      <c r="A279" s="39"/>
      <c r="B279" s="40"/>
      <c r="C279" s="219" t="s">
        <v>403</v>
      </c>
      <c r="D279" s="219" t="s">
        <v>139</v>
      </c>
      <c r="E279" s="220" t="s">
        <v>409</v>
      </c>
      <c r="F279" s="221" t="s">
        <v>410</v>
      </c>
      <c r="G279" s="222" t="s">
        <v>163</v>
      </c>
      <c r="H279" s="223">
        <v>1678</v>
      </c>
      <c r="I279" s="224"/>
      <c r="J279" s="225">
        <f>ROUND(I279*H279,2)</f>
        <v>0</v>
      </c>
      <c r="K279" s="221" t="s">
        <v>143</v>
      </c>
      <c r="L279" s="45"/>
      <c r="M279" s="226" t="s">
        <v>19</v>
      </c>
      <c r="N279" s="227" t="s">
        <v>44</v>
      </c>
      <c r="O279" s="85"/>
      <c r="P279" s="228">
        <f>O279*H279</f>
        <v>0</v>
      </c>
      <c r="Q279" s="228">
        <v>0</v>
      </c>
      <c r="R279" s="228">
        <f>Q279*H279</f>
        <v>0</v>
      </c>
      <c r="S279" s="228">
        <v>0</v>
      </c>
      <c r="T279" s="229">
        <f>S279*H279</f>
        <v>0</v>
      </c>
      <c r="U279" s="39"/>
      <c r="V279" s="39"/>
      <c r="W279" s="39"/>
      <c r="X279" s="39"/>
      <c r="Y279" s="39"/>
      <c r="Z279" s="39"/>
      <c r="AA279" s="39"/>
      <c r="AB279" s="39"/>
      <c r="AC279" s="39"/>
      <c r="AD279" s="39"/>
      <c r="AE279" s="39"/>
      <c r="AR279" s="230" t="s">
        <v>144</v>
      </c>
      <c r="AT279" s="230" t="s">
        <v>139</v>
      </c>
      <c r="AU279" s="230" t="s">
        <v>83</v>
      </c>
      <c r="AY279" s="18" t="s">
        <v>137</v>
      </c>
      <c r="BE279" s="231">
        <f>IF(N279="základní",J279,0)</f>
        <v>0</v>
      </c>
      <c r="BF279" s="231">
        <f>IF(N279="snížená",J279,0)</f>
        <v>0</v>
      </c>
      <c r="BG279" s="231">
        <f>IF(N279="zákl. přenesená",J279,0)</f>
        <v>0</v>
      </c>
      <c r="BH279" s="231">
        <f>IF(N279="sníž. přenesená",J279,0)</f>
        <v>0</v>
      </c>
      <c r="BI279" s="231">
        <f>IF(N279="nulová",J279,0)</f>
        <v>0</v>
      </c>
      <c r="BJ279" s="18" t="s">
        <v>81</v>
      </c>
      <c r="BK279" s="231">
        <f>ROUND(I279*H279,2)</f>
        <v>0</v>
      </c>
      <c r="BL279" s="18" t="s">
        <v>144</v>
      </c>
      <c r="BM279" s="230" t="s">
        <v>979</v>
      </c>
    </row>
    <row r="280" s="13" customFormat="1">
      <c r="A280" s="13"/>
      <c r="B280" s="236"/>
      <c r="C280" s="237"/>
      <c r="D280" s="232" t="s">
        <v>148</v>
      </c>
      <c r="E280" s="238" t="s">
        <v>19</v>
      </c>
      <c r="F280" s="239" t="s">
        <v>980</v>
      </c>
      <c r="G280" s="237"/>
      <c r="H280" s="240">
        <v>1678</v>
      </c>
      <c r="I280" s="241"/>
      <c r="J280" s="237"/>
      <c r="K280" s="237"/>
      <c r="L280" s="242"/>
      <c r="M280" s="243"/>
      <c r="N280" s="244"/>
      <c r="O280" s="244"/>
      <c r="P280" s="244"/>
      <c r="Q280" s="244"/>
      <c r="R280" s="244"/>
      <c r="S280" s="244"/>
      <c r="T280" s="245"/>
      <c r="U280" s="13"/>
      <c r="V280" s="13"/>
      <c r="W280" s="13"/>
      <c r="X280" s="13"/>
      <c r="Y280" s="13"/>
      <c r="Z280" s="13"/>
      <c r="AA280" s="13"/>
      <c r="AB280" s="13"/>
      <c r="AC280" s="13"/>
      <c r="AD280" s="13"/>
      <c r="AE280" s="13"/>
      <c r="AT280" s="246" t="s">
        <v>148</v>
      </c>
      <c r="AU280" s="246" t="s">
        <v>83</v>
      </c>
      <c r="AV280" s="13" t="s">
        <v>83</v>
      </c>
      <c r="AW280" s="13" t="s">
        <v>35</v>
      </c>
      <c r="AX280" s="13" t="s">
        <v>73</v>
      </c>
      <c r="AY280" s="246" t="s">
        <v>137</v>
      </c>
    </row>
    <row r="281" s="14" customFormat="1">
      <c r="A281" s="14"/>
      <c r="B281" s="247"/>
      <c r="C281" s="248"/>
      <c r="D281" s="232" t="s">
        <v>148</v>
      </c>
      <c r="E281" s="249" t="s">
        <v>19</v>
      </c>
      <c r="F281" s="250" t="s">
        <v>150</v>
      </c>
      <c r="G281" s="248"/>
      <c r="H281" s="251">
        <v>1678</v>
      </c>
      <c r="I281" s="252"/>
      <c r="J281" s="248"/>
      <c r="K281" s="248"/>
      <c r="L281" s="253"/>
      <c r="M281" s="254"/>
      <c r="N281" s="255"/>
      <c r="O281" s="255"/>
      <c r="P281" s="255"/>
      <c r="Q281" s="255"/>
      <c r="R281" s="255"/>
      <c r="S281" s="255"/>
      <c r="T281" s="256"/>
      <c r="U281" s="14"/>
      <c r="V281" s="14"/>
      <c r="W281" s="14"/>
      <c r="X281" s="14"/>
      <c r="Y281" s="14"/>
      <c r="Z281" s="14"/>
      <c r="AA281" s="14"/>
      <c r="AB281" s="14"/>
      <c r="AC281" s="14"/>
      <c r="AD281" s="14"/>
      <c r="AE281" s="14"/>
      <c r="AT281" s="257" t="s">
        <v>148</v>
      </c>
      <c r="AU281" s="257" t="s">
        <v>83</v>
      </c>
      <c r="AV281" s="14" t="s">
        <v>144</v>
      </c>
      <c r="AW281" s="14" t="s">
        <v>35</v>
      </c>
      <c r="AX281" s="14" t="s">
        <v>81</v>
      </c>
      <c r="AY281" s="257" t="s">
        <v>137</v>
      </c>
    </row>
    <row r="282" s="2" customFormat="1" ht="16.5" customHeight="1">
      <c r="A282" s="39"/>
      <c r="B282" s="40"/>
      <c r="C282" s="219" t="s">
        <v>408</v>
      </c>
      <c r="D282" s="219" t="s">
        <v>139</v>
      </c>
      <c r="E282" s="220" t="s">
        <v>409</v>
      </c>
      <c r="F282" s="221" t="s">
        <v>410</v>
      </c>
      <c r="G282" s="222" t="s">
        <v>163</v>
      </c>
      <c r="H282" s="223">
        <v>883</v>
      </c>
      <c r="I282" s="224"/>
      <c r="J282" s="225">
        <f>ROUND(I282*H282,2)</f>
        <v>0</v>
      </c>
      <c r="K282" s="221" t="s">
        <v>143</v>
      </c>
      <c r="L282" s="45"/>
      <c r="M282" s="226" t="s">
        <v>19</v>
      </c>
      <c r="N282" s="227" t="s">
        <v>44</v>
      </c>
      <c r="O282" s="85"/>
      <c r="P282" s="228">
        <f>O282*H282</f>
        <v>0</v>
      </c>
      <c r="Q282" s="228">
        <v>0</v>
      </c>
      <c r="R282" s="228">
        <f>Q282*H282</f>
        <v>0</v>
      </c>
      <c r="S282" s="228">
        <v>0</v>
      </c>
      <c r="T282" s="229">
        <f>S282*H282</f>
        <v>0</v>
      </c>
      <c r="U282" s="39"/>
      <c r="V282" s="39"/>
      <c r="W282" s="39"/>
      <c r="X282" s="39"/>
      <c r="Y282" s="39"/>
      <c r="Z282" s="39"/>
      <c r="AA282" s="39"/>
      <c r="AB282" s="39"/>
      <c r="AC282" s="39"/>
      <c r="AD282" s="39"/>
      <c r="AE282" s="39"/>
      <c r="AR282" s="230" t="s">
        <v>144</v>
      </c>
      <c r="AT282" s="230" t="s">
        <v>139</v>
      </c>
      <c r="AU282" s="230" t="s">
        <v>83</v>
      </c>
      <c r="AY282" s="18" t="s">
        <v>137</v>
      </c>
      <c r="BE282" s="231">
        <f>IF(N282="základní",J282,0)</f>
        <v>0</v>
      </c>
      <c r="BF282" s="231">
        <f>IF(N282="snížená",J282,0)</f>
        <v>0</v>
      </c>
      <c r="BG282" s="231">
        <f>IF(N282="zákl. přenesená",J282,0)</f>
        <v>0</v>
      </c>
      <c r="BH282" s="231">
        <f>IF(N282="sníž. přenesená",J282,0)</f>
        <v>0</v>
      </c>
      <c r="BI282" s="231">
        <f>IF(N282="nulová",J282,0)</f>
        <v>0</v>
      </c>
      <c r="BJ282" s="18" t="s">
        <v>81</v>
      </c>
      <c r="BK282" s="231">
        <f>ROUND(I282*H282,2)</f>
        <v>0</v>
      </c>
      <c r="BL282" s="18" t="s">
        <v>144</v>
      </c>
      <c r="BM282" s="230" t="s">
        <v>981</v>
      </c>
    </row>
    <row r="283" s="13" customFormat="1">
      <c r="A283" s="13"/>
      <c r="B283" s="236"/>
      <c r="C283" s="237"/>
      <c r="D283" s="232" t="s">
        <v>148</v>
      </c>
      <c r="E283" s="238" t="s">
        <v>19</v>
      </c>
      <c r="F283" s="239" t="s">
        <v>982</v>
      </c>
      <c r="G283" s="237"/>
      <c r="H283" s="240">
        <v>883</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148</v>
      </c>
      <c r="AU283" s="246" t="s">
        <v>83</v>
      </c>
      <c r="AV283" s="13" t="s">
        <v>83</v>
      </c>
      <c r="AW283" s="13" t="s">
        <v>35</v>
      </c>
      <c r="AX283" s="13" t="s">
        <v>73</v>
      </c>
      <c r="AY283" s="246" t="s">
        <v>137</v>
      </c>
    </row>
    <row r="284" s="14" customFormat="1">
      <c r="A284" s="14"/>
      <c r="B284" s="247"/>
      <c r="C284" s="248"/>
      <c r="D284" s="232" t="s">
        <v>148</v>
      </c>
      <c r="E284" s="249" t="s">
        <v>19</v>
      </c>
      <c r="F284" s="250" t="s">
        <v>150</v>
      </c>
      <c r="G284" s="248"/>
      <c r="H284" s="251">
        <v>883</v>
      </c>
      <c r="I284" s="252"/>
      <c r="J284" s="248"/>
      <c r="K284" s="248"/>
      <c r="L284" s="253"/>
      <c r="M284" s="254"/>
      <c r="N284" s="255"/>
      <c r="O284" s="255"/>
      <c r="P284" s="255"/>
      <c r="Q284" s="255"/>
      <c r="R284" s="255"/>
      <c r="S284" s="255"/>
      <c r="T284" s="256"/>
      <c r="U284" s="14"/>
      <c r="V284" s="14"/>
      <c r="W284" s="14"/>
      <c r="X284" s="14"/>
      <c r="Y284" s="14"/>
      <c r="Z284" s="14"/>
      <c r="AA284" s="14"/>
      <c r="AB284" s="14"/>
      <c r="AC284" s="14"/>
      <c r="AD284" s="14"/>
      <c r="AE284" s="14"/>
      <c r="AT284" s="257" t="s">
        <v>148</v>
      </c>
      <c r="AU284" s="257" t="s">
        <v>83</v>
      </c>
      <c r="AV284" s="14" t="s">
        <v>144</v>
      </c>
      <c r="AW284" s="14" t="s">
        <v>35</v>
      </c>
      <c r="AX284" s="14" t="s">
        <v>81</v>
      </c>
      <c r="AY284" s="257" t="s">
        <v>137</v>
      </c>
    </row>
    <row r="285" s="2" customFormat="1" ht="24" customHeight="1">
      <c r="A285" s="39"/>
      <c r="B285" s="40"/>
      <c r="C285" s="219" t="s">
        <v>413</v>
      </c>
      <c r="D285" s="219" t="s">
        <v>139</v>
      </c>
      <c r="E285" s="220" t="s">
        <v>418</v>
      </c>
      <c r="F285" s="221" t="s">
        <v>419</v>
      </c>
      <c r="G285" s="222" t="s">
        <v>163</v>
      </c>
      <c r="H285" s="223">
        <v>883</v>
      </c>
      <c r="I285" s="224"/>
      <c r="J285" s="225">
        <f>ROUND(I285*H285,2)</f>
        <v>0</v>
      </c>
      <c r="K285" s="221" t="s">
        <v>143</v>
      </c>
      <c r="L285" s="45"/>
      <c r="M285" s="226" t="s">
        <v>19</v>
      </c>
      <c r="N285" s="227" t="s">
        <v>44</v>
      </c>
      <c r="O285" s="85"/>
      <c r="P285" s="228">
        <f>O285*H285</f>
        <v>0</v>
      </c>
      <c r="Q285" s="228">
        <v>0</v>
      </c>
      <c r="R285" s="228">
        <f>Q285*H285</f>
        <v>0</v>
      </c>
      <c r="S285" s="228">
        <v>0</v>
      </c>
      <c r="T285" s="229">
        <f>S285*H285</f>
        <v>0</v>
      </c>
      <c r="U285" s="39"/>
      <c r="V285" s="39"/>
      <c r="W285" s="39"/>
      <c r="X285" s="39"/>
      <c r="Y285" s="39"/>
      <c r="Z285" s="39"/>
      <c r="AA285" s="39"/>
      <c r="AB285" s="39"/>
      <c r="AC285" s="39"/>
      <c r="AD285" s="39"/>
      <c r="AE285" s="39"/>
      <c r="AR285" s="230" t="s">
        <v>144</v>
      </c>
      <c r="AT285" s="230" t="s">
        <v>139</v>
      </c>
      <c r="AU285" s="230" t="s">
        <v>83</v>
      </c>
      <c r="AY285" s="18" t="s">
        <v>137</v>
      </c>
      <c r="BE285" s="231">
        <f>IF(N285="základní",J285,0)</f>
        <v>0</v>
      </c>
      <c r="BF285" s="231">
        <f>IF(N285="snížená",J285,0)</f>
        <v>0</v>
      </c>
      <c r="BG285" s="231">
        <f>IF(N285="zákl. přenesená",J285,0)</f>
        <v>0</v>
      </c>
      <c r="BH285" s="231">
        <f>IF(N285="sníž. přenesená",J285,0)</f>
        <v>0</v>
      </c>
      <c r="BI285" s="231">
        <f>IF(N285="nulová",J285,0)</f>
        <v>0</v>
      </c>
      <c r="BJ285" s="18" t="s">
        <v>81</v>
      </c>
      <c r="BK285" s="231">
        <f>ROUND(I285*H285,2)</f>
        <v>0</v>
      </c>
      <c r="BL285" s="18" t="s">
        <v>144</v>
      </c>
      <c r="BM285" s="230" t="s">
        <v>983</v>
      </c>
    </row>
    <row r="286" s="2" customFormat="1">
      <c r="A286" s="39"/>
      <c r="B286" s="40"/>
      <c r="C286" s="41"/>
      <c r="D286" s="232" t="s">
        <v>146</v>
      </c>
      <c r="E286" s="41"/>
      <c r="F286" s="233" t="s">
        <v>421</v>
      </c>
      <c r="G286" s="41"/>
      <c r="H286" s="41"/>
      <c r="I286" s="137"/>
      <c r="J286" s="41"/>
      <c r="K286" s="41"/>
      <c r="L286" s="45"/>
      <c r="M286" s="234"/>
      <c r="N286" s="235"/>
      <c r="O286" s="85"/>
      <c r="P286" s="85"/>
      <c r="Q286" s="85"/>
      <c r="R286" s="85"/>
      <c r="S286" s="85"/>
      <c r="T286" s="86"/>
      <c r="U286" s="39"/>
      <c r="V286" s="39"/>
      <c r="W286" s="39"/>
      <c r="X286" s="39"/>
      <c r="Y286" s="39"/>
      <c r="Z286" s="39"/>
      <c r="AA286" s="39"/>
      <c r="AB286" s="39"/>
      <c r="AC286" s="39"/>
      <c r="AD286" s="39"/>
      <c r="AE286" s="39"/>
      <c r="AT286" s="18" t="s">
        <v>146</v>
      </c>
      <c r="AU286" s="18" t="s">
        <v>83</v>
      </c>
    </row>
    <row r="287" s="13" customFormat="1">
      <c r="A287" s="13"/>
      <c r="B287" s="236"/>
      <c r="C287" s="237"/>
      <c r="D287" s="232" t="s">
        <v>148</v>
      </c>
      <c r="E287" s="238" t="s">
        <v>19</v>
      </c>
      <c r="F287" s="239" t="s">
        <v>982</v>
      </c>
      <c r="G287" s="237"/>
      <c r="H287" s="240">
        <v>883</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148</v>
      </c>
      <c r="AU287" s="246" t="s">
        <v>83</v>
      </c>
      <c r="AV287" s="13" t="s">
        <v>83</v>
      </c>
      <c r="AW287" s="13" t="s">
        <v>35</v>
      </c>
      <c r="AX287" s="13" t="s">
        <v>73</v>
      </c>
      <c r="AY287" s="246" t="s">
        <v>137</v>
      </c>
    </row>
    <row r="288" s="14" customFormat="1">
      <c r="A288" s="14"/>
      <c r="B288" s="247"/>
      <c r="C288" s="248"/>
      <c r="D288" s="232" t="s">
        <v>148</v>
      </c>
      <c r="E288" s="249" t="s">
        <v>19</v>
      </c>
      <c r="F288" s="250" t="s">
        <v>150</v>
      </c>
      <c r="G288" s="248"/>
      <c r="H288" s="251">
        <v>883</v>
      </c>
      <c r="I288" s="252"/>
      <c r="J288" s="248"/>
      <c r="K288" s="248"/>
      <c r="L288" s="253"/>
      <c r="M288" s="254"/>
      <c r="N288" s="255"/>
      <c r="O288" s="255"/>
      <c r="P288" s="255"/>
      <c r="Q288" s="255"/>
      <c r="R288" s="255"/>
      <c r="S288" s="255"/>
      <c r="T288" s="256"/>
      <c r="U288" s="14"/>
      <c r="V288" s="14"/>
      <c r="W288" s="14"/>
      <c r="X288" s="14"/>
      <c r="Y288" s="14"/>
      <c r="Z288" s="14"/>
      <c r="AA288" s="14"/>
      <c r="AB288" s="14"/>
      <c r="AC288" s="14"/>
      <c r="AD288" s="14"/>
      <c r="AE288" s="14"/>
      <c r="AT288" s="257" t="s">
        <v>148</v>
      </c>
      <c r="AU288" s="257" t="s">
        <v>83</v>
      </c>
      <c r="AV288" s="14" t="s">
        <v>144</v>
      </c>
      <c r="AW288" s="14" t="s">
        <v>35</v>
      </c>
      <c r="AX288" s="14" t="s">
        <v>81</v>
      </c>
      <c r="AY288" s="257" t="s">
        <v>137</v>
      </c>
    </row>
    <row r="289" s="2" customFormat="1" ht="24" customHeight="1">
      <c r="A289" s="39"/>
      <c r="B289" s="40"/>
      <c r="C289" s="219" t="s">
        <v>417</v>
      </c>
      <c r="D289" s="219" t="s">
        <v>139</v>
      </c>
      <c r="E289" s="220" t="s">
        <v>423</v>
      </c>
      <c r="F289" s="221" t="s">
        <v>424</v>
      </c>
      <c r="G289" s="222" t="s">
        <v>163</v>
      </c>
      <c r="H289" s="223">
        <v>551</v>
      </c>
      <c r="I289" s="224"/>
      <c r="J289" s="225">
        <f>ROUND(I289*H289,2)</f>
        <v>0</v>
      </c>
      <c r="K289" s="221" t="s">
        <v>143</v>
      </c>
      <c r="L289" s="45"/>
      <c r="M289" s="226" t="s">
        <v>19</v>
      </c>
      <c r="N289" s="227" t="s">
        <v>44</v>
      </c>
      <c r="O289" s="85"/>
      <c r="P289" s="228">
        <f>O289*H289</f>
        <v>0</v>
      </c>
      <c r="Q289" s="228">
        <v>0</v>
      </c>
      <c r="R289" s="228">
        <f>Q289*H289</f>
        <v>0</v>
      </c>
      <c r="S289" s="228">
        <v>0</v>
      </c>
      <c r="T289" s="229">
        <f>S289*H289</f>
        <v>0</v>
      </c>
      <c r="U289" s="39"/>
      <c r="V289" s="39"/>
      <c r="W289" s="39"/>
      <c r="X289" s="39"/>
      <c r="Y289" s="39"/>
      <c r="Z289" s="39"/>
      <c r="AA289" s="39"/>
      <c r="AB289" s="39"/>
      <c r="AC289" s="39"/>
      <c r="AD289" s="39"/>
      <c r="AE289" s="39"/>
      <c r="AR289" s="230" t="s">
        <v>144</v>
      </c>
      <c r="AT289" s="230" t="s">
        <v>139</v>
      </c>
      <c r="AU289" s="230" t="s">
        <v>83</v>
      </c>
      <c r="AY289" s="18" t="s">
        <v>137</v>
      </c>
      <c r="BE289" s="231">
        <f>IF(N289="základní",J289,0)</f>
        <v>0</v>
      </c>
      <c r="BF289" s="231">
        <f>IF(N289="snížená",J289,0)</f>
        <v>0</v>
      </c>
      <c r="BG289" s="231">
        <f>IF(N289="zákl. přenesená",J289,0)</f>
        <v>0</v>
      </c>
      <c r="BH289" s="231">
        <f>IF(N289="sníž. přenesená",J289,0)</f>
        <v>0</v>
      </c>
      <c r="BI289" s="231">
        <f>IF(N289="nulová",J289,0)</f>
        <v>0</v>
      </c>
      <c r="BJ289" s="18" t="s">
        <v>81</v>
      </c>
      <c r="BK289" s="231">
        <f>ROUND(I289*H289,2)</f>
        <v>0</v>
      </c>
      <c r="BL289" s="18" t="s">
        <v>144</v>
      </c>
      <c r="BM289" s="230" t="s">
        <v>984</v>
      </c>
    </row>
    <row r="290" s="13" customFormat="1">
      <c r="A290" s="13"/>
      <c r="B290" s="236"/>
      <c r="C290" s="237"/>
      <c r="D290" s="232" t="s">
        <v>148</v>
      </c>
      <c r="E290" s="238" t="s">
        <v>19</v>
      </c>
      <c r="F290" s="239" t="s">
        <v>985</v>
      </c>
      <c r="G290" s="237"/>
      <c r="H290" s="240">
        <v>551</v>
      </c>
      <c r="I290" s="241"/>
      <c r="J290" s="237"/>
      <c r="K290" s="237"/>
      <c r="L290" s="242"/>
      <c r="M290" s="243"/>
      <c r="N290" s="244"/>
      <c r="O290" s="244"/>
      <c r="P290" s="244"/>
      <c r="Q290" s="244"/>
      <c r="R290" s="244"/>
      <c r="S290" s="244"/>
      <c r="T290" s="245"/>
      <c r="U290" s="13"/>
      <c r="V290" s="13"/>
      <c r="W290" s="13"/>
      <c r="X290" s="13"/>
      <c r="Y290" s="13"/>
      <c r="Z290" s="13"/>
      <c r="AA290" s="13"/>
      <c r="AB290" s="13"/>
      <c r="AC290" s="13"/>
      <c r="AD290" s="13"/>
      <c r="AE290" s="13"/>
      <c r="AT290" s="246" t="s">
        <v>148</v>
      </c>
      <c r="AU290" s="246" t="s">
        <v>83</v>
      </c>
      <c r="AV290" s="13" t="s">
        <v>83</v>
      </c>
      <c r="AW290" s="13" t="s">
        <v>35</v>
      </c>
      <c r="AX290" s="13" t="s">
        <v>73</v>
      </c>
      <c r="AY290" s="246" t="s">
        <v>137</v>
      </c>
    </row>
    <row r="291" s="14" customFormat="1">
      <c r="A291" s="14"/>
      <c r="B291" s="247"/>
      <c r="C291" s="248"/>
      <c r="D291" s="232" t="s">
        <v>148</v>
      </c>
      <c r="E291" s="249" t="s">
        <v>19</v>
      </c>
      <c r="F291" s="250" t="s">
        <v>150</v>
      </c>
      <c r="G291" s="248"/>
      <c r="H291" s="251">
        <v>551</v>
      </c>
      <c r="I291" s="252"/>
      <c r="J291" s="248"/>
      <c r="K291" s="248"/>
      <c r="L291" s="253"/>
      <c r="M291" s="254"/>
      <c r="N291" s="255"/>
      <c r="O291" s="255"/>
      <c r="P291" s="255"/>
      <c r="Q291" s="255"/>
      <c r="R291" s="255"/>
      <c r="S291" s="255"/>
      <c r="T291" s="256"/>
      <c r="U291" s="14"/>
      <c r="V291" s="14"/>
      <c r="W291" s="14"/>
      <c r="X291" s="14"/>
      <c r="Y291" s="14"/>
      <c r="Z291" s="14"/>
      <c r="AA291" s="14"/>
      <c r="AB291" s="14"/>
      <c r="AC291" s="14"/>
      <c r="AD291" s="14"/>
      <c r="AE291" s="14"/>
      <c r="AT291" s="257" t="s">
        <v>148</v>
      </c>
      <c r="AU291" s="257" t="s">
        <v>83</v>
      </c>
      <c r="AV291" s="14" t="s">
        <v>144</v>
      </c>
      <c r="AW291" s="14" t="s">
        <v>35</v>
      </c>
      <c r="AX291" s="14" t="s">
        <v>81</v>
      </c>
      <c r="AY291" s="257" t="s">
        <v>137</v>
      </c>
    </row>
    <row r="292" s="2" customFormat="1" ht="24" customHeight="1">
      <c r="A292" s="39"/>
      <c r="B292" s="40"/>
      <c r="C292" s="219" t="s">
        <v>422</v>
      </c>
      <c r="D292" s="219" t="s">
        <v>139</v>
      </c>
      <c r="E292" s="220" t="s">
        <v>428</v>
      </c>
      <c r="F292" s="221" t="s">
        <v>429</v>
      </c>
      <c r="G292" s="222" t="s">
        <v>163</v>
      </c>
      <c r="H292" s="223">
        <v>839</v>
      </c>
      <c r="I292" s="224"/>
      <c r="J292" s="225">
        <f>ROUND(I292*H292,2)</f>
        <v>0</v>
      </c>
      <c r="K292" s="221" t="s">
        <v>19</v>
      </c>
      <c r="L292" s="45"/>
      <c r="M292" s="226" t="s">
        <v>19</v>
      </c>
      <c r="N292" s="227" t="s">
        <v>44</v>
      </c>
      <c r="O292" s="85"/>
      <c r="P292" s="228">
        <f>O292*H292</f>
        <v>0</v>
      </c>
      <c r="Q292" s="228">
        <v>0</v>
      </c>
      <c r="R292" s="228">
        <f>Q292*H292</f>
        <v>0</v>
      </c>
      <c r="S292" s="228">
        <v>0</v>
      </c>
      <c r="T292" s="229">
        <f>S292*H292</f>
        <v>0</v>
      </c>
      <c r="U292" s="39"/>
      <c r="V292" s="39"/>
      <c r="W292" s="39"/>
      <c r="X292" s="39"/>
      <c r="Y292" s="39"/>
      <c r="Z292" s="39"/>
      <c r="AA292" s="39"/>
      <c r="AB292" s="39"/>
      <c r="AC292" s="39"/>
      <c r="AD292" s="39"/>
      <c r="AE292" s="39"/>
      <c r="AR292" s="230" t="s">
        <v>144</v>
      </c>
      <c r="AT292" s="230" t="s">
        <v>139</v>
      </c>
      <c r="AU292" s="230" t="s">
        <v>83</v>
      </c>
      <c r="AY292" s="18" t="s">
        <v>137</v>
      </c>
      <c r="BE292" s="231">
        <f>IF(N292="základní",J292,0)</f>
        <v>0</v>
      </c>
      <c r="BF292" s="231">
        <f>IF(N292="snížená",J292,0)</f>
        <v>0</v>
      </c>
      <c r="BG292" s="231">
        <f>IF(N292="zákl. přenesená",J292,0)</f>
        <v>0</v>
      </c>
      <c r="BH292" s="231">
        <f>IF(N292="sníž. přenesená",J292,0)</f>
        <v>0</v>
      </c>
      <c r="BI292" s="231">
        <f>IF(N292="nulová",J292,0)</f>
        <v>0</v>
      </c>
      <c r="BJ292" s="18" t="s">
        <v>81</v>
      </c>
      <c r="BK292" s="231">
        <f>ROUND(I292*H292,2)</f>
        <v>0</v>
      </c>
      <c r="BL292" s="18" t="s">
        <v>144</v>
      </c>
      <c r="BM292" s="230" t="s">
        <v>986</v>
      </c>
    </row>
    <row r="293" s="2" customFormat="1">
      <c r="A293" s="39"/>
      <c r="B293" s="40"/>
      <c r="C293" s="41"/>
      <c r="D293" s="232" t="s">
        <v>146</v>
      </c>
      <c r="E293" s="41"/>
      <c r="F293" s="233" t="s">
        <v>421</v>
      </c>
      <c r="G293" s="41"/>
      <c r="H293" s="41"/>
      <c r="I293" s="137"/>
      <c r="J293" s="41"/>
      <c r="K293" s="41"/>
      <c r="L293" s="45"/>
      <c r="M293" s="234"/>
      <c r="N293" s="235"/>
      <c r="O293" s="85"/>
      <c r="P293" s="85"/>
      <c r="Q293" s="85"/>
      <c r="R293" s="85"/>
      <c r="S293" s="85"/>
      <c r="T293" s="86"/>
      <c r="U293" s="39"/>
      <c r="V293" s="39"/>
      <c r="W293" s="39"/>
      <c r="X293" s="39"/>
      <c r="Y293" s="39"/>
      <c r="Z293" s="39"/>
      <c r="AA293" s="39"/>
      <c r="AB293" s="39"/>
      <c r="AC293" s="39"/>
      <c r="AD293" s="39"/>
      <c r="AE293" s="39"/>
      <c r="AT293" s="18" t="s">
        <v>146</v>
      </c>
      <c r="AU293" s="18" t="s">
        <v>83</v>
      </c>
    </row>
    <row r="294" s="13" customFormat="1">
      <c r="A294" s="13"/>
      <c r="B294" s="236"/>
      <c r="C294" s="237"/>
      <c r="D294" s="232" t="s">
        <v>148</v>
      </c>
      <c r="E294" s="238" t="s">
        <v>19</v>
      </c>
      <c r="F294" s="239" t="s">
        <v>972</v>
      </c>
      <c r="G294" s="237"/>
      <c r="H294" s="240">
        <v>839</v>
      </c>
      <c r="I294" s="241"/>
      <c r="J294" s="237"/>
      <c r="K294" s="237"/>
      <c r="L294" s="242"/>
      <c r="M294" s="243"/>
      <c r="N294" s="244"/>
      <c r="O294" s="244"/>
      <c r="P294" s="244"/>
      <c r="Q294" s="244"/>
      <c r="R294" s="244"/>
      <c r="S294" s="244"/>
      <c r="T294" s="245"/>
      <c r="U294" s="13"/>
      <c r="V294" s="13"/>
      <c r="W294" s="13"/>
      <c r="X294" s="13"/>
      <c r="Y294" s="13"/>
      <c r="Z294" s="13"/>
      <c r="AA294" s="13"/>
      <c r="AB294" s="13"/>
      <c r="AC294" s="13"/>
      <c r="AD294" s="13"/>
      <c r="AE294" s="13"/>
      <c r="AT294" s="246" t="s">
        <v>148</v>
      </c>
      <c r="AU294" s="246" t="s">
        <v>83</v>
      </c>
      <c r="AV294" s="13" t="s">
        <v>83</v>
      </c>
      <c r="AW294" s="13" t="s">
        <v>35</v>
      </c>
      <c r="AX294" s="13" t="s">
        <v>73</v>
      </c>
      <c r="AY294" s="246" t="s">
        <v>137</v>
      </c>
    </row>
    <row r="295" s="14" customFormat="1">
      <c r="A295" s="14"/>
      <c r="B295" s="247"/>
      <c r="C295" s="248"/>
      <c r="D295" s="232" t="s">
        <v>148</v>
      </c>
      <c r="E295" s="249" t="s">
        <v>19</v>
      </c>
      <c r="F295" s="250" t="s">
        <v>150</v>
      </c>
      <c r="G295" s="248"/>
      <c r="H295" s="251">
        <v>839</v>
      </c>
      <c r="I295" s="252"/>
      <c r="J295" s="248"/>
      <c r="K295" s="248"/>
      <c r="L295" s="253"/>
      <c r="M295" s="254"/>
      <c r="N295" s="255"/>
      <c r="O295" s="255"/>
      <c r="P295" s="255"/>
      <c r="Q295" s="255"/>
      <c r="R295" s="255"/>
      <c r="S295" s="255"/>
      <c r="T295" s="256"/>
      <c r="U295" s="14"/>
      <c r="V295" s="14"/>
      <c r="W295" s="14"/>
      <c r="X295" s="14"/>
      <c r="Y295" s="14"/>
      <c r="Z295" s="14"/>
      <c r="AA295" s="14"/>
      <c r="AB295" s="14"/>
      <c r="AC295" s="14"/>
      <c r="AD295" s="14"/>
      <c r="AE295" s="14"/>
      <c r="AT295" s="257" t="s">
        <v>148</v>
      </c>
      <c r="AU295" s="257" t="s">
        <v>83</v>
      </c>
      <c r="AV295" s="14" t="s">
        <v>144</v>
      </c>
      <c r="AW295" s="14" t="s">
        <v>35</v>
      </c>
      <c r="AX295" s="14" t="s">
        <v>81</v>
      </c>
      <c r="AY295" s="257" t="s">
        <v>137</v>
      </c>
    </row>
    <row r="296" s="2" customFormat="1" ht="24" customHeight="1">
      <c r="A296" s="39"/>
      <c r="B296" s="40"/>
      <c r="C296" s="219" t="s">
        <v>427</v>
      </c>
      <c r="D296" s="219" t="s">
        <v>139</v>
      </c>
      <c r="E296" s="220" t="s">
        <v>432</v>
      </c>
      <c r="F296" s="221" t="s">
        <v>433</v>
      </c>
      <c r="G296" s="222" t="s">
        <v>163</v>
      </c>
      <c r="H296" s="223">
        <v>839</v>
      </c>
      <c r="I296" s="224"/>
      <c r="J296" s="225">
        <f>ROUND(I296*H296,2)</f>
        <v>0</v>
      </c>
      <c r="K296" s="221" t="s">
        <v>19</v>
      </c>
      <c r="L296" s="45"/>
      <c r="M296" s="226" t="s">
        <v>19</v>
      </c>
      <c r="N296" s="227" t="s">
        <v>44</v>
      </c>
      <c r="O296" s="85"/>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144</v>
      </c>
      <c r="AT296" s="230" t="s">
        <v>139</v>
      </c>
      <c r="AU296" s="230" t="s">
        <v>83</v>
      </c>
      <c r="AY296" s="18" t="s">
        <v>137</v>
      </c>
      <c r="BE296" s="231">
        <f>IF(N296="základní",J296,0)</f>
        <v>0</v>
      </c>
      <c r="BF296" s="231">
        <f>IF(N296="snížená",J296,0)</f>
        <v>0</v>
      </c>
      <c r="BG296" s="231">
        <f>IF(N296="zákl. přenesená",J296,0)</f>
        <v>0</v>
      </c>
      <c r="BH296" s="231">
        <f>IF(N296="sníž. přenesená",J296,0)</f>
        <v>0</v>
      </c>
      <c r="BI296" s="231">
        <f>IF(N296="nulová",J296,0)</f>
        <v>0</v>
      </c>
      <c r="BJ296" s="18" t="s">
        <v>81</v>
      </c>
      <c r="BK296" s="231">
        <f>ROUND(I296*H296,2)</f>
        <v>0</v>
      </c>
      <c r="BL296" s="18" t="s">
        <v>144</v>
      </c>
      <c r="BM296" s="230" t="s">
        <v>987</v>
      </c>
    </row>
    <row r="297" s="2" customFormat="1">
      <c r="A297" s="39"/>
      <c r="B297" s="40"/>
      <c r="C297" s="41"/>
      <c r="D297" s="232" t="s">
        <v>146</v>
      </c>
      <c r="E297" s="41"/>
      <c r="F297" s="233" t="s">
        <v>435</v>
      </c>
      <c r="G297" s="41"/>
      <c r="H297" s="41"/>
      <c r="I297" s="137"/>
      <c r="J297" s="41"/>
      <c r="K297" s="41"/>
      <c r="L297" s="45"/>
      <c r="M297" s="234"/>
      <c r="N297" s="235"/>
      <c r="O297" s="85"/>
      <c r="P297" s="85"/>
      <c r="Q297" s="85"/>
      <c r="R297" s="85"/>
      <c r="S297" s="85"/>
      <c r="T297" s="86"/>
      <c r="U297" s="39"/>
      <c r="V297" s="39"/>
      <c r="W297" s="39"/>
      <c r="X297" s="39"/>
      <c r="Y297" s="39"/>
      <c r="Z297" s="39"/>
      <c r="AA297" s="39"/>
      <c r="AB297" s="39"/>
      <c r="AC297" s="39"/>
      <c r="AD297" s="39"/>
      <c r="AE297" s="39"/>
      <c r="AT297" s="18" t="s">
        <v>146</v>
      </c>
      <c r="AU297" s="18" t="s">
        <v>83</v>
      </c>
    </row>
    <row r="298" s="13" customFormat="1">
      <c r="A298" s="13"/>
      <c r="B298" s="236"/>
      <c r="C298" s="237"/>
      <c r="D298" s="232" t="s">
        <v>148</v>
      </c>
      <c r="E298" s="238" t="s">
        <v>19</v>
      </c>
      <c r="F298" s="239" t="s">
        <v>972</v>
      </c>
      <c r="G298" s="237"/>
      <c r="H298" s="240">
        <v>839</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148</v>
      </c>
      <c r="AU298" s="246" t="s">
        <v>83</v>
      </c>
      <c r="AV298" s="13" t="s">
        <v>83</v>
      </c>
      <c r="AW298" s="13" t="s">
        <v>35</v>
      </c>
      <c r="AX298" s="13" t="s">
        <v>73</v>
      </c>
      <c r="AY298" s="246" t="s">
        <v>137</v>
      </c>
    </row>
    <row r="299" s="14" customFormat="1">
      <c r="A299" s="14"/>
      <c r="B299" s="247"/>
      <c r="C299" s="248"/>
      <c r="D299" s="232" t="s">
        <v>148</v>
      </c>
      <c r="E299" s="249" t="s">
        <v>19</v>
      </c>
      <c r="F299" s="250" t="s">
        <v>150</v>
      </c>
      <c r="G299" s="248"/>
      <c r="H299" s="251">
        <v>839</v>
      </c>
      <c r="I299" s="252"/>
      <c r="J299" s="248"/>
      <c r="K299" s="248"/>
      <c r="L299" s="253"/>
      <c r="M299" s="254"/>
      <c r="N299" s="255"/>
      <c r="O299" s="255"/>
      <c r="P299" s="255"/>
      <c r="Q299" s="255"/>
      <c r="R299" s="255"/>
      <c r="S299" s="255"/>
      <c r="T299" s="256"/>
      <c r="U299" s="14"/>
      <c r="V299" s="14"/>
      <c r="W299" s="14"/>
      <c r="X299" s="14"/>
      <c r="Y299" s="14"/>
      <c r="Z299" s="14"/>
      <c r="AA299" s="14"/>
      <c r="AB299" s="14"/>
      <c r="AC299" s="14"/>
      <c r="AD299" s="14"/>
      <c r="AE299" s="14"/>
      <c r="AT299" s="257" t="s">
        <v>148</v>
      </c>
      <c r="AU299" s="257" t="s">
        <v>83</v>
      </c>
      <c r="AV299" s="14" t="s">
        <v>144</v>
      </c>
      <c r="AW299" s="14" t="s">
        <v>35</v>
      </c>
      <c r="AX299" s="14" t="s">
        <v>81</v>
      </c>
      <c r="AY299" s="257" t="s">
        <v>137</v>
      </c>
    </row>
    <row r="300" s="2" customFormat="1" ht="36" customHeight="1">
      <c r="A300" s="39"/>
      <c r="B300" s="40"/>
      <c r="C300" s="219" t="s">
        <v>741</v>
      </c>
      <c r="D300" s="219" t="s">
        <v>139</v>
      </c>
      <c r="E300" s="220" t="s">
        <v>437</v>
      </c>
      <c r="F300" s="221" t="s">
        <v>438</v>
      </c>
      <c r="G300" s="222" t="s">
        <v>163</v>
      </c>
      <c r="H300" s="223">
        <v>22</v>
      </c>
      <c r="I300" s="224"/>
      <c r="J300" s="225">
        <f>ROUND(I300*H300,2)</f>
        <v>0</v>
      </c>
      <c r="K300" s="221" t="s">
        <v>143</v>
      </c>
      <c r="L300" s="45"/>
      <c r="M300" s="226" t="s">
        <v>19</v>
      </c>
      <c r="N300" s="227" t="s">
        <v>44</v>
      </c>
      <c r="O300" s="85"/>
      <c r="P300" s="228">
        <f>O300*H300</f>
        <v>0</v>
      </c>
      <c r="Q300" s="228">
        <v>0.084250000000000005</v>
      </c>
      <c r="R300" s="228">
        <f>Q300*H300</f>
        <v>1.8535000000000002</v>
      </c>
      <c r="S300" s="228">
        <v>0</v>
      </c>
      <c r="T300" s="229">
        <f>S300*H300</f>
        <v>0</v>
      </c>
      <c r="U300" s="39"/>
      <c r="V300" s="39"/>
      <c r="W300" s="39"/>
      <c r="X300" s="39"/>
      <c r="Y300" s="39"/>
      <c r="Z300" s="39"/>
      <c r="AA300" s="39"/>
      <c r="AB300" s="39"/>
      <c r="AC300" s="39"/>
      <c r="AD300" s="39"/>
      <c r="AE300" s="39"/>
      <c r="AR300" s="230" t="s">
        <v>144</v>
      </c>
      <c r="AT300" s="230" t="s">
        <v>139</v>
      </c>
      <c r="AU300" s="230" t="s">
        <v>83</v>
      </c>
      <c r="AY300" s="18" t="s">
        <v>137</v>
      </c>
      <c r="BE300" s="231">
        <f>IF(N300="základní",J300,0)</f>
        <v>0</v>
      </c>
      <c r="BF300" s="231">
        <f>IF(N300="snížená",J300,0)</f>
        <v>0</v>
      </c>
      <c r="BG300" s="231">
        <f>IF(N300="zákl. přenesená",J300,0)</f>
        <v>0</v>
      </c>
      <c r="BH300" s="231">
        <f>IF(N300="sníž. přenesená",J300,0)</f>
        <v>0</v>
      </c>
      <c r="BI300" s="231">
        <f>IF(N300="nulová",J300,0)</f>
        <v>0</v>
      </c>
      <c r="BJ300" s="18" t="s">
        <v>81</v>
      </c>
      <c r="BK300" s="231">
        <f>ROUND(I300*H300,2)</f>
        <v>0</v>
      </c>
      <c r="BL300" s="18" t="s">
        <v>144</v>
      </c>
      <c r="BM300" s="230" t="s">
        <v>988</v>
      </c>
    </row>
    <row r="301" s="2" customFormat="1">
      <c r="A301" s="39"/>
      <c r="B301" s="40"/>
      <c r="C301" s="41"/>
      <c r="D301" s="232" t="s">
        <v>146</v>
      </c>
      <c r="E301" s="41"/>
      <c r="F301" s="233" t="s">
        <v>440</v>
      </c>
      <c r="G301" s="41"/>
      <c r="H301" s="41"/>
      <c r="I301" s="137"/>
      <c r="J301" s="41"/>
      <c r="K301" s="41"/>
      <c r="L301" s="45"/>
      <c r="M301" s="234"/>
      <c r="N301" s="235"/>
      <c r="O301" s="85"/>
      <c r="P301" s="85"/>
      <c r="Q301" s="85"/>
      <c r="R301" s="85"/>
      <c r="S301" s="85"/>
      <c r="T301" s="86"/>
      <c r="U301" s="39"/>
      <c r="V301" s="39"/>
      <c r="W301" s="39"/>
      <c r="X301" s="39"/>
      <c r="Y301" s="39"/>
      <c r="Z301" s="39"/>
      <c r="AA301" s="39"/>
      <c r="AB301" s="39"/>
      <c r="AC301" s="39"/>
      <c r="AD301" s="39"/>
      <c r="AE301" s="39"/>
      <c r="AT301" s="18" t="s">
        <v>146</v>
      </c>
      <c r="AU301" s="18" t="s">
        <v>83</v>
      </c>
    </row>
    <row r="302" s="13" customFormat="1">
      <c r="A302" s="13"/>
      <c r="B302" s="236"/>
      <c r="C302" s="237"/>
      <c r="D302" s="232" t="s">
        <v>148</v>
      </c>
      <c r="E302" s="238" t="s">
        <v>19</v>
      </c>
      <c r="F302" s="239" t="s">
        <v>441</v>
      </c>
      <c r="G302" s="237"/>
      <c r="H302" s="240">
        <v>22</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148</v>
      </c>
      <c r="AU302" s="246" t="s">
        <v>83</v>
      </c>
      <c r="AV302" s="13" t="s">
        <v>83</v>
      </c>
      <c r="AW302" s="13" t="s">
        <v>35</v>
      </c>
      <c r="AX302" s="13" t="s">
        <v>73</v>
      </c>
      <c r="AY302" s="246" t="s">
        <v>137</v>
      </c>
    </row>
    <row r="303" s="14" customFormat="1">
      <c r="A303" s="14"/>
      <c r="B303" s="247"/>
      <c r="C303" s="248"/>
      <c r="D303" s="232" t="s">
        <v>148</v>
      </c>
      <c r="E303" s="249" t="s">
        <v>19</v>
      </c>
      <c r="F303" s="250" t="s">
        <v>150</v>
      </c>
      <c r="G303" s="248"/>
      <c r="H303" s="251">
        <v>22</v>
      </c>
      <c r="I303" s="252"/>
      <c r="J303" s="248"/>
      <c r="K303" s="248"/>
      <c r="L303" s="253"/>
      <c r="M303" s="254"/>
      <c r="N303" s="255"/>
      <c r="O303" s="255"/>
      <c r="P303" s="255"/>
      <c r="Q303" s="255"/>
      <c r="R303" s="255"/>
      <c r="S303" s="255"/>
      <c r="T303" s="256"/>
      <c r="U303" s="14"/>
      <c r="V303" s="14"/>
      <c r="W303" s="14"/>
      <c r="X303" s="14"/>
      <c r="Y303" s="14"/>
      <c r="Z303" s="14"/>
      <c r="AA303" s="14"/>
      <c r="AB303" s="14"/>
      <c r="AC303" s="14"/>
      <c r="AD303" s="14"/>
      <c r="AE303" s="14"/>
      <c r="AT303" s="257" t="s">
        <v>148</v>
      </c>
      <c r="AU303" s="257" t="s">
        <v>83</v>
      </c>
      <c r="AV303" s="14" t="s">
        <v>144</v>
      </c>
      <c r="AW303" s="14" t="s">
        <v>35</v>
      </c>
      <c r="AX303" s="14" t="s">
        <v>81</v>
      </c>
      <c r="AY303" s="257" t="s">
        <v>137</v>
      </c>
    </row>
    <row r="304" s="2" customFormat="1" ht="16.5" customHeight="1">
      <c r="A304" s="39"/>
      <c r="B304" s="40"/>
      <c r="C304" s="258" t="s">
        <v>747</v>
      </c>
      <c r="D304" s="258" t="s">
        <v>275</v>
      </c>
      <c r="E304" s="259" t="s">
        <v>443</v>
      </c>
      <c r="F304" s="260" t="s">
        <v>444</v>
      </c>
      <c r="G304" s="261" t="s">
        <v>163</v>
      </c>
      <c r="H304" s="262">
        <v>22.440000000000001</v>
      </c>
      <c r="I304" s="263"/>
      <c r="J304" s="264">
        <f>ROUND(I304*H304,2)</f>
        <v>0</v>
      </c>
      <c r="K304" s="260" t="s">
        <v>143</v>
      </c>
      <c r="L304" s="265"/>
      <c r="M304" s="266" t="s">
        <v>19</v>
      </c>
      <c r="N304" s="267" t="s">
        <v>44</v>
      </c>
      <c r="O304" s="85"/>
      <c r="P304" s="228">
        <f>O304*H304</f>
        <v>0</v>
      </c>
      <c r="Q304" s="228">
        <v>0.14000000000000001</v>
      </c>
      <c r="R304" s="228">
        <f>Q304*H304</f>
        <v>3.1416000000000004</v>
      </c>
      <c r="S304" s="228">
        <v>0</v>
      </c>
      <c r="T304" s="229">
        <f>S304*H304</f>
        <v>0</v>
      </c>
      <c r="U304" s="39"/>
      <c r="V304" s="39"/>
      <c r="W304" s="39"/>
      <c r="X304" s="39"/>
      <c r="Y304" s="39"/>
      <c r="Z304" s="39"/>
      <c r="AA304" s="39"/>
      <c r="AB304" s="39"/>
      <c r="AC304" s="39"/>
      <c r="AD304" s="39"/>
      <c r="AE304" s="39"/>
      <c r="AR304" s="230" t="s">
        <v>181</v>
      </c>
      <c r="AT304" s="230" t="s">
        <v>275</v>
      </c>
      <c r="AU304" s="230" t="s">
        <v>83</v>
      </c>
      <c r="AY304" s="18" t="s">
        <v>137</v>
      </c>
      <c r="BE304" s="231">
        <f>IF(N304="základní",J304,0)</f>
        <v>0</v>
      </c>
      <c r="BF304" s="231">
        <f>IF(N304="snížená",J304,0)</f>
        <v>0</v>
      </c>
      <c r="BG304" s="231">
        <f>IF(N304="zákl. přenesená",J304,0)</f>
        <v>0</v>
      </c>
      <c r="BH304" s="231">
        <f>IF(N304="sníž. přenesená",J304,0)</f>
        <v>0</v>
      </c>
      <c r="BI304" s="231">
        <f>IF(N304="nulová",J304,0)</f>
        <v>0</v>
      </c>
      <c r="BJ304" s="18" t="s">
        <v>81</v>
      </c>
      <c r="BK304" s="231">
        <f>ROUND(I304*H304,2)</f>
        <v>0</v>
      </c>
      <c r="BL304" s="18" t="s">
        <v>144</v>
      </c>
      <c r="BM304" s="230" t="s">
        <v>989</v>
      </c>
    </row>
    <row r="305" s="13" customFormat="1">
      <c r="A305" s="13"/>
      <c r="B305" s="236"/>
      <c r="C305" s="237"/>
      <c r="D305" s="232" t="s">
        <v>148</v>
      </c>
      <c r="E305" s="238" t="s">
        <v>19</v>
      </c>
      <c r="F305" s="239" t="s">
        <v>446</v>
      </c>
      <c r="G305" s="237"/>
      <c r="H305" s="240">
        <v>22.440000000000001</v>
      </c>
      <c r="I305" s="241"/>
      <c r="J305" s="237"/>
      <c r="K305" s="237"/>
      <c r="L305" s="242"/>
      <c r="M305" s="243"/>
      <c r="N305" s="244"/>
      <c r="O305" s="244"/>
      <c r="P305" s="244"/>
      <c r="Q305" s="244"/>
      <c r="R305" s="244"/>
      <c r="S305" s="244"/>
      <c r="T305" s="245"/>
      <c r="U305" s="13"/>
      <c r="V305" s="13"/>
      <c r="W305" s="13"/>
      <c r="X305" s="13"/>
      <c r="Y305" s="13"/>
      <c r="Z305" s="13"/>
      <c r="AA305" s="13"/>
      <c r="AB305" s="13"/>
      <c r="AC305" s="13"/>
      <c r="AD305" s="13"/>
      <c r="AE305" s="13"/>
      <c r="AT305" s="246" t="s">
        <v>148</v>
      </c>
      <c r="AU305" s="246" t="s">
        <v>83</v>
      </c>
      <c r="AV305" s="13" t="s">
        <v>83</v>
      </c>
      <c r="AW305" s="13" t="s">
        <v>35</v>
      </c>
      <c r="AX305" s="13" t="s">
        <v>73</v>
      </c>
      <c r="AY305" s="246" t="s">
        <v>137</v>
      </c>
    </row>
    <row r="306" s="14" customFormat="1">
      <c r="A306" s="14"/>
      <c r="B306" s="247"/>
      <c r="C306" s="248"/>
      <c r="D306" s="232" t="s">
        <v>148</v>
      </c>
      <c r="E306" s="249" t="s">
        <v>19</v>
      </c>
      <c r="F306" s="250" t="s">
        <v>150</v>
      </c>
      <c r="G306" s="248"/>
      <c r="H306" s="251">
        <v>22.440000000000001</v>
      </c>
      <c r="I306" s="252"/>
      <c r="J306" s="248"/>
      <c r="K306" s="248"/>
      <c r="L306" s="253"/>
      <c r="M306" s="254"/>
      <c r="N306" s="255"/>
      <c r="O306" s="255"/>
      <c r="P306" s="255"/>
      <c r="Q306" s="255"/>
      <c r="R306" s="255"/>
      <c r="S306" s="255"/>
      <c r="T306" s="256"/>
      <c r="U306" s="14"/>
      <c r="V306" s="14"/>
      <c r="W306" s="14"/>
      <c r="X306" s="14"/>
      <c r="Y306" s="14"/>
      <c r="Z306" s="14"/>
      <c r="AA306" s="14"/>
      <c r="AB306" s="14"/>
      <c r="AC306" s="14"/>
      <c r="AD306" s="14"/>
      <c r="AE306" s="14"/>
      <c r="AT306" s="257" t="s">
        <v>148</v>
      </c>
      <c r="AU306" s="257" t="s">
        <v>83</v>
      </c>
      <c r="AV306" s="14" t="s">
        <v>144</v>
      </c>
      <c r="AW306" s="14" t="s">
        <v>35</v>
      </c>
      <c r="AX306" s="14" t="s">
        <v>81</v>
      </c>
      <c r="AY306" s="257" t="s">
        <v>137</v>
      </c>
    </row>
    <row r="307" s="2" customFormat="1" ht="36" customHeight="1">
      <c r="A307" s="39"/>
      <c r="B307" s="40"/>
      <c r="C307" s="219" t="s">
        <v>442</v>
      </c>
      <c r="D307" s="219" t="s">
        <v>139</v>
      </c>
      <c r="E307" s="220" t="s">
        <v>990</v>
      </c>
      <c r="F307" s="221" t="s">
        <v>991</v>
      </c>
      <c r="G307" s="222" t="s">
        <v>163</v>
      </c>
      <c r="H307" s="223">
        <v>21</v>
      </c>
      <c r="I307" s="224"/>
      <c r="J307" s="225">
        <f>ROUND(I307*H307,2)</f>
        <v>0</v>
      </c>
      <c r="K307" s="221" t="s">
        <v>143</v>
      </c>
      <c r="L307" s="45"/>
      <c r="M307" s="226" t="s">
        <v>19</v>
      </c>
      <c r="N307" s="227" t="s">
        <v>44</v>
      </c>
      <c r="O307" s="85"/>
      <c r="P307" s="228">
        <f>O307*H307</f>
        <v>0</v>
      </c>
      <c r="Q307" s="228">
        <v>0.086800000000000002</v>
      </c>
      <c r="R307" s="228">
        <f>Q307*H307</f>
        <v>1.8228</v>
      </c>
      <c r="S307" s="228">
        <v>0</v>
      </c>
      <c r="T307" s="229">
        <f>S307*H307</f>
        <v>0</v>
      </c>
      <c r="U307" s="39"/>
      <c r="V307" s="39"/>
      <c r="W307" s="39"/>
      <c r="X307" s="39"/>
      <c r="Y307" s="39"/>
      <c r="Z307" s="39"/>
      <c r="AA307" s="39"/>
      <c r="AB307" s="39"/>
      <c r="AC307" s="39"/>
      <c r="AD307" s="39"/>
      <c r="AE307" s="39"/>
      <c r="AR307" s="230" t="s">
        <v>144</v>
      </c>
      <c r="AT307" s="230" t="s">
        <v>139</v>
      </c>
      <c r="AU307" s="230" t="s">
        <v>83</v>
      </c>
      <c r="AY307" s="18" t="s">
        <v>137</v>
      </c>
      <c r="BE307" s="231">
        <f>IF(N307="základní",J307,0)</f>
        <v>0</v>
      </c>
      <c r="BF307" s="231">
        <f>IF(N307="snížená",J307,0)</f>
        <v>0</v>
      </c>
      <c r="BG307" s="231">
        <f>IF(N307="zákl. přenesená",J307,0)</f>
        <v>0</v>
      </c>
      <c r="BH307" s="231">
        <f>IF(N307="sníž. přenesená",J307,0)</f>
        <v>0</v>
      </c>
      <c r="BI307" s="231">
        <f>IF(N307="nulová",J307,0)</f>
        <v>0</v>
      </c>
      <c r="BJ307" s="18" t="s">
        <v>81</v>
      </c>
      <c r="BK307" s="231">
        <f>ROUND(I307*H307,2)</f>
        <v>0</v>
      </c>
      <c r="BL307" s="18" t="s">
        <v>144</v>
      </c>
      <c r="BM307" s="230" t="s">
        <v>992</v>
      </c>
    </row>
    <row r="308" s="2" customFormat="1">
      <c r="A308" s="39"/>
      <c r="B308" s="40"/>
      <c r="C308" s="41"/>
      <c r="D308" s="232" t="s">
        <v>146</v>
      </c>
      <c r="E308" s="41"/>
      <c r="F308" s="233" t="s">
        <v>993</v>
      </c>
      <c r="G308" s="41"/>
      <c r="H308" s="41"/>
      <c r="I308" s="137"/>
      <c r="J308" s="41"/>
      <c r="K308" s="41"/>
      <c r="L308" s="45"/>
      <c r="M308" s="234"/>
      <c r="N308" s="235"/>
      <c r="O308" s="85"/>
      <c r="P308" s="85"/>
      <c r="Q308" s="85"/>
      <c r="R308" s="85"/>
      <c r="S308" s="85"/>
      <c r="T308" s="86"/>
      <c r="U308" s="39"/>
      <c r="V308" s="39"/>
      <c r="W308" s="39"/>
      <c r="X308" s="39"/>
      <c r="Y308" s="39"/>
      <c r="Z308" s="39"/>
      <c r="AA308" s="39"/>
      <c r="AB308" s="39"/>
      <c r="AC308" s="39"/>
      <c r="AD308" s="39"/>
      <c r="AE308" s="39"/>
      <c r="AT308" s="18" t="s">
        <v>146</v>
      </c>
      <c r="AU308" s="18" t="s">
        <v>83</v>
      </c>
    </row>
    <row r="309" s="13" customFormat="1">
      <c r="A309" s="13"/>
      <c r="B309" s="236"/>
      <c r="C309" s="237"/>
      <c r="D309" s="232" t="s">
        <v>148</v>
      </c>
      <c r="E309" s="238" t="s">
        <v>19</v>
      </c>
      <c r="F309" s="239" t="s">
        <v>994</v>
      </c>
      <c r="G309" s="237"/>
      <c r="H309" s="240">
        <v>21</v>
      </c>
      <c r="I309" s="241"/>
      <c r="J309" s="237"/>
      <c r="K309" s="237"/>
      <c r="L309" s="242"/>
      <c r="M309" s="243"/>
      <c r="N309" s="244"/>
      <c r="O309" s="244"/>
      <c r="P309" s="244"/>
      <c r="Q309" s="244"/>
      <c r="R309" s="244"/>
      <c r="S309" s="244"/>
      <c r="T309" s="245"/>
      <c r="U309" s="13"/>
      <c r="V309" s="13"/>
      <c r="W309" s="13"/>
      <c r="X309" s="13"/>
      <c r="Y309" s="13"/>
      <c r="Z309" s="13"/>
      <c r="AA309" s="13"/>
      <c r="AB309" s="13"/>
      <c r="AC309" s="13"/>
      <c r="AD309" s="13"/>
      <c r="AE309" s="13"/>
      <c r="AT309" s="246" t="s">
        <v>148</v>
      </c>
      <c r="AU309" s="246" t="s">
        <v>83</v>
      </c>
      <c r="AV309" s="13" t="s">
        <v>83</v>
      </c>
      <c r="AW309" s="13" t="s">
        <v>35</v>
      </c>
      <c r="AX309" s="13" t="s">
        <v>73</v>
      </c>
      <c r="AY309" s="246" t="s">
        <v>137</v>
      </c>
    </row>
    <row r="310" s="14" customFormat="1">
      <c r="A310" s="14"/>
      <c r="B310" s="247"/>
      <c r="C310" s="248"/>
      <c r="D310" s="232" t="s">
        <v>148</v>
      </c>
      <c r="E310" s="249" t="s">
        <v>19</v>
      </c>
      <c r="F310" s="250" t="s">
        <v>150</v>
      </c>
      <c r="G310" s="248"/>
      <c r="H310" s="251">
        <v>21</v>
      </c>
      <c r="I310" s="252"/>
      <c r="J310" s="248"/>
      <c r="K310" s="248"/>
      <c r="L310" s="253"/>
      <c r="M310" s="254"/>
      <c r="N310" s="255"/>
      <c r="O310" s="255"/>
      <c r="P310" s="255"/>
      <c r="Q310" s="255"/>
      <c r="R310" s="255"/>
      <c r="S310" s="255"/>
      <c r="T310" s="256"/>
      <c r="U310" s="14"/>
      <c r="V310" s="14"/>
      <c r="W310" s="14"/>
      <c r="X310" s="14"/>
      <c r="Y310" s="14"/>
      <c r="Z310" s="14"/>
      <c r="AA310" s="14"/>
      <c r="AB310" s="14"/>
      <c r="AC310" s="14"/>
      <c r="AD310" s="14"/>
      <c r="AE310" s="14"/>
      <c r="AT310" s="257" t="s">
        <v>148</v>
      </c>
      <c r="AU310" s="257" t="s">
        <v>83</v>
      </c>
      <c r="AV310" s="14" t="s">
        <v>144</v>
      </c>
      <c r="AW310" s="14" t="s">
        <v>35</v>
      </c>
      <c r="AX310" s="14" t="s">
        <v>81</v>
      </c>
      <c r="AY310" s="257" t="s">
        <v>137</v>
      </c>
    </row>
    <row r="311" s="2" customFormat="1" ht="36" customHeight="1">
      <c r="A311" s="39"/>
      <c r="B311" s="40"/>
      <c r="C311" s="219" t="s">
        <v>447</v>
      </c>
      <c r="D311" s="219" t="s">
        <v>139</v>
      </c>
      <c r="E311" s="220" t="s">
        <v>457</v>
      </c>
      <c r="F311" s="221" t="s">
        <v>458</v>
      </c>
      <c r="G311" s="222" t="s">
        <v>163</v>
      </c>
      <c r="H311" s="223">
        <v>48</v>
      </c>
      <c r="I311" s="224"/>
      <c r="J311" s="225">
        <f>ROUND(I311*H311,2)</f>
        <v>0</v>
      </c>
      <c r="K311" s="221" t="s">
        <v>143</v>
      </c>
      <c r="L311" s="45"/>
      <c r="M311" s="226" t="s">
        <v>19</v>
      </c>
      <c r="N311" s="227" t="s">
        <v>44</v>
      </c>
      <c r="O311" s="85"/>
      <c r="P311" s="228">
        <f>O311*H311</f>
        <v>0</v>
      </c>
      <c r="Q311" s="228">
        <v>0.14610000000000001</v>
      </c>
      <c r="R311" s="228">
        <f>Q311*H311</f>
        <v>7.0128000000000004</v>
      </c>
      <c r="S311" s="228">
        <v>0</v>
      </c>
      <c r="T311" s="229">
        <f>S311*H311</f>
        <v>0</v>
      </c>
      <c r="U311" s="39"/>
      <c r="V311" s="39"/>
      <c r="W311" s="39"/>
      <c r="X311" s="39"/>
      <c r="Y311" s="39"/>
      <c r="Z311" s="39"/>
      <c r="AA311" s="39"/>
      <c r="AB311" s="39"/>
      <c r="AC311" s="39"/>
      <c r="AD311" s="39"/>
      <c r="AE311" s="39"/>
      <c r="AR311" s="230" t="s">
        <v>144</v>
      </c>
      <c r="AT311" s="230" t="s">
        <v>139</v>
      </c>
      <c r="AU311" s="230" t="s">
        <v>83</v>
      </c>
      <c r="AY311" s="18" t="s">
        <v>137</v>
      </c>
      <c r="BE311" s="231">
        <f>IF(N311="základní",J311,0)</f>
        <v>0</v>
      </c>
      <c r="BF311" s="231">
        <f>IF(N311="snížená",J311,0)</f>
        <v>0</v>
      </c>
      <c r="BG311" s="231">
        <f>IF(N311="zákl. přenesená",J311,0)</f>
        <v>0</v>
      </c>
      <c r="BH311" s="231">
        <f>IF(N311="sníž. přenesená",J311,0)</f>
        <v>0</v>
      </c>
      <c r="BI311" s="231">
        <f>IF(N311="nulová",J311,0)</f>
        <v>0</v>
      </c>
      <c r="BJ311" s="18" t="s">
        <v>81</v>
      </c>
      <c r="BK311" s="231">
        <f>ROUND(I311*H311,2)</f>
        <v>0</v>
      </c>
      <c r="BL311" s="18" t="s">
        <v>144</v>
      </c>
      <c r="BM311" s="230" t="s">
        <v>995</v>
      </c>
    </row>
    <row r="312" s="2" customFormat="1">
      <c r="A312" s="39"/>
      <c r="B312" s="40"/>
      <c r="C312" s="41"/>
      <c r="D312" s="232" t="s">
        <v>146</v>
      </c>
      <c r="E312" s="41"/>
      <c r="F312" s="233" t="s">
        <v>460</v>
      </c>
      <c r="G312" s="41"/>
      <c r="H312" s="41"/>
      <c r="I312" s="137"/>
      <c r="J312" s="41"/>
      <c r="K312" s="41"/>
      <c r="L312" s="45"/>
      <c r="M312" s="234"/>
      <c r="N312" s="235"/>
      <c r="O312" s="85"/>
      <c r="P312" s="85"/>
      <c r="Q312" s="85"/>
      <c r="R312" s="85"/>
      <c r="S312" s="85"/>
      <c r="T312" s="86"/>
      <c r="U312" s="39"/>
      <c r="V312" s="39"/>
      <c r="W312" s="39"/>
      <c r="X312" s="39"/>
      <c r="Y312" s="39"/>
      <c r="Z312" s="39"/>
      <c r="AA312" s="39"/>
      <c r="AB312" s="39"/>
      <c r="AC312" s="39"/>
      <c r="AD312" s="39"/>
      <c r="AE312" s="39"/>
      <c r="AT312" s="18" t="s">
        <v>146</v>
      </c>
      <c r="AU312" s="18" t="s">
        <v>83</v>
      </c>
    </row>
    <row r="313" s="13" customFormat="1">
      <c r="A313" s="13"/>
      <c r="B313" s="236"/>
      <c r="C313" s="237"/>
      <c r="D313" s="232" t="s">
        <v>148</v>
      </c>
      <c r="E313" s="238" t="s">
        <v>19</v>
      </c>
      <c r="F313" s="239" t="s">
        <v>996</v>
      </c>
      <c r="G313" s="237"/>
      <c r="H313" s="240">
        <v>48</v>
      </c>
      <c r="I313" s="241"/>
      <c r="J313" s="237"/>
      <c r="K313" s="237"/>
      <c r="L313" s="242"/>
      <c r="M313" s="243"/>
      <c r="N313" s="244"/>
      <c r="O313" s="244"/>
      <c r="P313" s="244"/>
      <c r="Q313" s="244"/>
      <c r="R313" s="244"/>
      <c r="S313" s="244"/>
      <c r="T313" s="245"/>
      <c r="U313" s="13"/>
      <c r="V313" s="13"/>
      <c r="W313" s="13"/>
      <c r="X313" s="13"/>
      <c r="Y313" s="13"/>
      <c r="Z313" s="13"/>
      <c r="AA313" s="13"/>
      <c r="AB313" s="13"/>
      <c r="AC313" s="13"/>
      <c r="AD313" s="13"/>
      <c r="AE313" s="13"/>
      <c r="AT313" s="246" t="s">
        <v>148</v>
      </c>
      <c r="AU313" s="246" t="s">
        <v>83</v>
      </c>
      <c r="AV313" s="13" t="s">
        <v>83</v>
      </c>
      <c r="AW313" s="13" t="s">
        <v>35</v>
      </c>
      <c r="AX313" s="13" t="s">
        <v>73</v>
      </c>
      <c r="AY313" s="246" t="s">
        <v>137</v>
      </c>
    </row>
    <row r="314" s="14" customFormat="1">
      <c r="A314" s="14"/>
      <c r="B314" s="247"/>
      <c r="C314" s="248"/>
      <c r="D314" s="232" t="s">
        <v>148</v>
      </c>
      <c r="E314" s="249" t="s">
        <v>19</v>
      </c>
      <c r="F314" s="250" t="s">
        <v>150</v>
      </c>
      <c r="G314" s="248"/>
      <c r="H314" s="251">
        <v>48</v>
      </c>
      <c r="I314" s="252"/>
      <c r="J314" s="248"/>
      <c r="K314" s="248"/>
      <c r="L314" s="253"/>
      <c r="M314" s="254"/>
      <c r="N314" s="255"/>
      <c r="O314" s="255"/>
      <c r="P314" s="255"/>
      <c r="Q314" s="255"/>
      <c r="R314" s="255"/>
      <c r="S314" s="255"/>
      <c r="T314" s="256"/>
      <c r="U314" s="14"/>
      <c r="V314" s="14"/>
      <c r="W314" s="14"/>
      <c r="X314" s="14"/>
      <c r="Y314" s="14"/>
      <c r="Z314" s="14"/>
      <c r="AA314" s="14"/>
      <c r="AB314" s="14"/>
      <c r="AC314" s="14"/>
      <c r="AD314" s="14"/>
      <c r="AE314" s="14"/>
      <c r="AT314" s="257" t="s">
        <v>148</v>
      </c>
      <c r="AU314" s="257" t="s">
        <v>83</v>
      </c>
      <c r="AV314" s="14" t="s">
        <v>144</v>
      </c>
      <c r="AW314" s="14" t="s">
        <v>35</v>
      </c>
      <c r="AX314" s="14" t="s">
        <v>81</v>
      </c>
      <c r="AY314" s="257" t="s">
        <v>137</v>
      </c>
    </row>
    <row r="315" s="2" customFormat="1" ht="16.5" customHeight="1">
      <c r="A315" s="39"/>
      <c r="B315" s="40"/>
      <c r="C315" s="258" t="s">
        <v>451</v>
      </c>
      <c r="D315" s="258" t="s">
        <v>275</v>
      </c>
      <c r="E315" s="259" t="s">
        <v>463</v>
      </c>
      <c r="F315" s="260" t="s">
        <v>464</v>
      </c>
      <c r="G315" s="261" t="s">
        <v>163</v>
      </c>
      <c r="H315" s="262">
        <v>48.960000000000001</v>
      </c>
      <c r="I315" s="263"/>
      <c r="J315" s="264">
        <f>ROUND(I315*H315,2)</f>
        <v>0</v>
      </c>
      <c r="K315" s="260" t="s">
        <v>143</v>
      </c>
      <c r="L315" s="265"/>
      <c r="M315" s="266" t="s">
        <v>19</v>
      </c>
      <c r="N315" s="267" t="s">
        <v>44</v>
      </c>
      <c r="O315" s="85"/>
      <c r="P315" s="228">
        <f>O315*H315</f>
        <v>0</v>
      </c>
      <c r="Q315" s="228">
        <v>0.13100000000000001</v>
      </c>
      <c r="R315" s="228">
        <f>Q315*H315</f>
        <v>6.4137600000000008</v>
      </c>
      <c r="S315" s="228">
        <v>0</v>
      </c>
      <c r="T315" s="229">
        <f>S315*H315</f>
        <v>0</v>
      </c>
      <c r="U315" s="39"/>
      <c r="V315" s="39"/>
      <c r="W315" s="39"/>
      <c r="X315" s="39"/>
      <c r="Y315" s="39"/>
      <c r="Z315" s="39"/>
      <c r="AA315" s="39"/>
      <c r="AB315" s="39"/>
      <c r="AC315" s="39"/>
      <c r="AD315" s="39"/>
      <c r="AE315" s="39"/>
      <c r="AR315" s="230" t="s">
        <v>181</v>
      </c>
      <c r="AT315" s="230" t="s">
        <v>275</v>
      </c>
      <c r="AU315" s="230" t="s">
        <v>83</v>
      </c>
      <c r="AY315" s="18" t="s">
        <v>137</v>
      </c>
      <c r="BE315" s="231">
        <f>IF(N315="základní",J315,0)</f>
        <v>0</v>
      </c>
      <c r="BF315" s="231">
        <f>IF(N315="snížená",J315,0)</f>
        <v>0</v>
      </c>
      <c r="BG315" s="231">
        <f>IF(N315="zákl. přenesená",J315,0)</f>
        <v>0</v>
      </c>
      <c r="BH315" s="231">
        <f>IF(N315="sníž. přenesená",J315,0)</f>
        <v>0</v>
      </c>
      <c r="BI315" s="231">
        <f>IF(N315="nulová",J315,0)</f>
        <v>0</v>
      </c>
      <c r="BJ315" s="18" t="s">
        <v>81</v>
      </c>
      <c r="BK315" s="231">
        <f>ROUND(I315*H315,2)</f>
        <v>0</v>
      </c>
      <c r="BL315" s="18" t="s">
        <v>144</v>
      </c>
      <c r="BM315" s="230" t="s">
        <v>997</v>
      </c>
    </row>
    <row r="316" s="13" customFormat="1">
      <c r="A316" s="13"/>
      <c r="B316" s="236"/>
      <c r="C316" s="237"/>
      <c r="D316" s="232" t="s">
        <v>148</v>
      </c>
      <c r="E316" s="238" t="s">
        <v>19</v>
      </c>
      <c r="F316" s="239" t="s">
        <v>998</v>
      </c>
      <c r="G316" s="237"/>
      <c r="H316" s="240">
        <v>48.960000000000001</v>
      </c>
      <c r="I316" s="241"/>
      <c r="J316" s="237"/>
      <c r="K316" s="237"/>
      <c r="L316" s="242"/>
      <c r="M316" s="243"/>
      <c r="N316" s="244"/>
      <c r="O316" s="244"/>
      <c r="P316" s="244"/>
      <c r="Q316" s="244"/>
      <c r="R316" s="244"/>
      <c r="S316" s="244"/>
      <c r="T316" s="245"/>
      <c r="U316" s="13"/>
      <c r="V316" s="13"/>
      <c r="W316" s="13"/>
      <c r="X316" s="13"/>
      <c r="Y316" s="13"/>
      <c r="Z316" s="13"/>
      <c r="AA316" s="13"/>
      <c r="AB316" s="13"/>
      <c r="AC316" s="13"/>
      <c r="AD316" s="13"/>
      <c r="AE316" s="13"/>
      <c r="AT316" s="246" t="s">
        <v>148</v>
      </c>
      <c r="AU316" s="246" t="s">
        <v>83</v>
      </c>
      <c r="AV316" s="13" t="s">
        <v>83</v>
      </c>
      <c r="AW316" s="13" t="s">
        <v>35</v>
      </c>
      <c r="AX316" s="13" t="s">
        <v>73</v>
      </c>
      <c r="AY316" s="246" t="s">
        <v>137</v>
      </c>
    </row>
    <row r="317" s="14" customFormat="1">
      <c r="A317" s="14"/>
      <c r="B317" s="247"/>
      <c r="C317" s="248"/>
      <c r="D317" s="232" t="s">
        <v>148</v>
      </c>
      <c r="E317" s="249" t="s">
        <v>19</v>
      </c>
      <c r="F317" s="250" t="s">
        <v>150</v>
      </c>
      <c r="G317" s="248"/>
      <c r="H317" s="251">
        <v>48.960000000000001</v>
      </c>
      <c r="I317" s="252"/>
      <c r="J317" s="248"/>
      <c r="K317" s="248"/>
      <c r="L317" s="253"/>
      <c r="M317" s="254"/>
      <c r="N317" s="255"/>
      <c r="O317" s="255"/>
      <c r="P317" s="255"/>
      <c r="Q317" s="255"/>
      <c r="R317" s="255"/>
      <c r="S317" s="255"/>
      <c r="T317" s="256"/>
      <c r="U317" s="14"/>
      <c r="V317" s="14"/>
      <c r="W317" s="14"/>
      <c r="X317" s="14"/>
      <c r="Y317" s="14"/>
      <c r="Z317" s="14"/>
      <c r="AA317" s="14"/>
      <c r="AB317" s="14"/>
      <c r="AC317" s="14"/>
      <c r="AD317" s="14"/>
      <c r="AE317" s="14"/>
      <c r="AT317" s="257" t="s">
        <v>148</v>
      </c>
      <c r="AU317" s="257" t="s">
        <v>83</v>
      </c>
      <c r="AV317" s="14" t="s">
        <v>144</v>
      </c>
      <c r="AW317" s="14" t="s">
        <v>35</v>
      </c>
      <c r="AX317" s="14" t="s">
        <v>81</v>
      </c>
      <c r="AY317" s="257" t="s">
        <v>137</v>
      </c>
    </row>
    <row r="318" s="12" customFormat="1" ht="22.8" customHeight="1">
      <c r="A318" s="12"/>
      <c r="B318" s="203"/>
      <c r="C318" s="204"/>
      <c r="D318" s="205" t="s">
        <v>72</v>
      </c>
      <c r="E318" s="217" t="s">
        <v>181</v>
      </c>
      <c r="F318" s="217" t="s">
        <v>467</v>
      </c>
      <c r="G318" s="204"/>
      <c r="H318" s="204"/>
      <c r="I318" s="207"/>
      <c r="J318" s="218">
        <f>BK318</f>
        <v>0</v>
      </c>
      <c r="K318" s="204"/>
      <c r="L318" s="209"/>
      <c r="M318" s="210"/>
      <c r="N318" s="211"/>
      <c r="O318" s="211"/>
      <c r="P318" s="212">
        <f>SUM(P319:P329)</f>
        <v>0</v>
      </c>
      <c r="Q318" s="211"/>
      <c r="R318" s="212">
        <f>SUM(R319:R329)</f>
        <v>2.0859200000000002</v>
      </c>
      <c r="S318" s="211"/>
      <c r="T318" s="213">
        <f>SUM(T319:T329)</f>
        <v>0</v>
      </c>
      <c r="U318" s="12"/>
      <c r="V318" s="12"/>
      <c r="W318" s="12"/>
      <c r="X318" s="12"/>
      <c r="Y318" s="12"/>
      <c r="Z318" s="12"/>
      <c r="AA318" s="12"/>
      <c r="AB318" s="12"/>
      <c r="AC318" s="12"/>
      <c r="AD318" s="12"/>
      <c r="AE318" s="12"/>
      <c r="AR318" s="214" t="s">
        <v>81</v>
      </c>
      <c r="AT318" s="215" t="s">
        <v>72</v>
      </c>
      <c r="AU318" s="215" t="s">
        <v>81</v>
      </c>
      <c r="AY318" s="214" t="s">
        <v>137</v>
      </c>
      <c r="BK318" s="216">
        <f>SUM(BK319:BK329)</f>
        <v>0</v>
      </c>
    </row>
    <row r="319" s="2" customFormat="1" ht="16.5" customHeight="1">
      <c r="A319" s="39"/>
      <c r="B319" s="40"/>
      <c r="C319" s="219" t="s">
        <v>456</v>
      </c>
      <c r="D319" s="219" t="s">
        <v>139</v>
      </c>
      <c r="E319" s="220" t="s">
        <v>469</v>
      </c>
      <c r="F319" s="221" t="s">
        <v>470</v>
      </c>
      <c r="G319" s="222" t="s">
        <v>142</v>
      </c>
      <c r="H319" s="223">
        <v>2</v>
      </c>
      <c r="I319" s="224"/>
      <c r="J319" s="225">
        <f>ROUND(I319*H319,2)</f>
        <v>0</v>
      </c>
      <c r="K319" s="221" t="s">
        <v>19</v>
      </c>
      <c r="L319" s="45"/>
      <c r="M319" s="226" t="s">
        <v>19</v>
      </c>
      <c r="N319" s="227" t="s">
        <v>44</v>
      </c>
      <c r="O319" s="85"/>
      <c r="P319" s="228">
        <f>O319*H319</f>
        <v>0</v>
      </c>
      <c r="Q319" s="228">
        <v>0.42080000000000001</v>
      </c>
      <c r="R319" s="228">
        <f>Q319*H319</f>
        <v>0.84160000000000001</v>
      </c>
      <c r="S319" s="228">
        <v>0</v>
      </c>
      <c r="T319" s="229">
        <f>S319*H319</f>
        <v>0</v>
      </c>
      <c r="U319" s="39"/>
      <c r="V319" s="39"/>
      <c r="W319" s="39"/>
      <c r="X319" s="39"/>
      <c r="Y319" s="39"/>
      <c r="Z319" s="39"/>
      <c r="AA319" s="39"/>
      <c r="AB319" s="39"/>
      <c r="AC319" s="39"/>
      <c r="AD319" s="39"/>
      <c r="AE319" s="39"/>
      <c r="AR319" s="230" t="s">
        <v>144</v>
      </c>
      <c r="AT319" s="230" t="s">
        <v>139</v>
      </c>
      <c r="AU319" s="230" t="s">
        <v>83</v>
      </c>
      <c r="AY319" s="18" t="s">
        <v>137</v>
      </c>
      <c r="BE319" s="231">
        <f>IF(N319="základní",J319,0)</f>
        <v>0</v>
      </c>
      <c r="BF319" s="231">
        <f>IF(N319="snížená",J319,0)</f>
        <v>0</v>
      </c>
      <c r="BG319" s="231">
        <f>IF(N319="zákl. přenesená",J319,0)</f>
        <v>0</v>
      </c>
      <c r="BH319" s="231">
        <f>IF(N319="sníž. přenesená",J319,0)</f>
        <v>0</v>
      </c>
      <c r="BI319" s="231">
        <f>IF(N319="nulová",J319,0)</f>
        <v>0</v>
      </c>
      <c r="BJ319" s="18" t="s">
        <v>81</v>
      </c>
      <c r="BK319" s="231">
        <f>ROUND(I319*H319,2)</f>
        <v>0</v>
      </c>
      <c r="BL319" s="18" t="s">
        <v>144</v>
      </c>
      <c r="BM319" s="230" t="s">
        <v>999</v>
      </c>
    </row>
    <row r="320" s="2" customFormat="1">
      <c r="A320" s="39"/>
      <c r="B320" s="40"/>
      <c r="C320" s="41"/>
      <c r="D320" s="232" t="s">
        <v>146</v>
      </c>
      <c r="E320" s="41"/>
      <c r="F320" s="233" t="s">
        <v>472</v>
      </c>
      <c r="G320" s="41"/>
      <c r="H320" s="41"/>
      <c r="I320" s="137"/>
      <c r="J320" s="41"/>
      <c r="K320" s="41"/>
      <c r="L320" s="45"/>
      <c r="M320" s="234"/>
      <c r="N320" s="235"/>
      <c r="O320" s="85"/>
      <c r="P320" s="85"/>
      <c r="Q320" s="85"/>
      <c r="R320" s="85"/>
      <c r="S320" s="85"/>
      <c r="T320" s="86"/>
      <c r="U320" s="39"/>
      <c r="V320" s="39"/>
      <c r="W320" s="39"/>
      <c r="X320" s="39"/>
      <c r="Y320" s="39"/>
      <c r="Z320" s="39"/>
      <c r="AA320" s="39"/>
      <c r="AB320" s="39"/>
      <c r="AC320" s="39"/>
      <c r="AD320" s="39"/>
      <c r="AE320" s="39"/>
      <c r="AT320" s="18" t="s">
        <v>146</v>
      </c>
      <c r="AU320" s="18" t="s">
        <v>83</v>
      </c>
    </row>
    <row r="321" s="13" customFormat="1">
      <c r="A321" s="13"/>
      <c r="B321" s="236"/>
      <c r="C321" s="237"/>
      <c r="D321" s="232" t="s">
        <v>148</v>
      </c>
      <c r="E321" s="238" t="s">
        <v>19</v>
      </c>
      <c r="F321" s="239" t="s">
        <v>1000</v>
      </c>
      <c r="G321" s="237"/>
      <c r="H321" s="240">
        <v>2</v>
      </c>
      <c r="I321" s="241"/>
      <c r="J321" s="237"/>
      <c r="K321" s="237"/>
      <c r="L321" s="242"/>
      <c r="M321" s="243"/>
      <c r="N321" s="244"/>
      <c r="O321" s="244"/>
      <c r="P321" s="244"/>
      <c r="Q321" s="244"/>
      <c r="R321" s="244"/>
      <c r="S321" s="244"/>
      <c r="T321" s="245"/>
      <c r="U321" s="13"/>
      <c r="V321" s="13"/>
      <c r="W321" s="13"/>
      <c r="X321" s="13"/>
      <c r="Y321" s="13"/>
      <c r="Z321" s="13"/>
      <c r="AA321" s="13"/>
      <c r="AB321" s="13"/>
      <c r="AC321" s="13"/>
      <c r="AD321" s="13"/>
      <c r="AE321" s="13"/>
      <c r="AT321" s="246" t="s">
        <v>148</v>
      </c>
      <c r="AU321" s="246" t="s">
        <v>83</v>
      </c>
      <c r="AV321" s="13" t="s">
        <v>83</v>
      </c>
      <c r="AW321" s="13" t="s">
        <v>35</v>
      </c>
      <c r="AX321" s="13" t="s">
        <v>73</v>
      </c>
      <c r="AY321" s="246" t="s">
        <v>137</v>
      </c>
    </row>
    <row r="322" s="14" customFormat="1">
      <c r="A322" s="14"/>
      <c r="B322" s="247"/>
      <c r="C322" s="248"/>
      <c r="D322" s="232" t="s">
        <v>148</v>
      </c>
      <c r="E322" s="249" t="s">
        <v>19</v>
      </c>
      <c r="F322" s="250" t="s">
        <v>150</v>
      </c>
      <c r="G322" s="248"/>
      <c r="H322" s="251">
        <v>2</v>
      </c>
      <c r="I322" s="252"/>
      <c r="J322" s="248"/>
      <c r="K322" s="248"/>
      <c r="L322" s="253"/>
      <c r="M322" s="254"/>
      <c r="N322" s="255"/>
      <c r="O322" s="255"/>
      <c r="P322" s="255"/>
      <c r="Q322" s="255"/>
      <c r="R322" s="255"/>
      <c r="S322" s="255"/>
      <c r="T322" s="256"/>
      <c r="U322" s="14"/>
      <c r="V322" s="14"/>
      <c r="W322" s="14"/>
      <c r="X322" s="14"/>
      <c r="Y322" s="14"/>
      <c r="Z322" s="14"/>
      <c r="AA322" s="14"/>
      <c r="AB322" s="14"/>
      <c r="AC322" s="14"/>
      <c r="AD322" s="14"/>
      <c r="AE322" s="14"/>
      <c r="AT322" s="257" t="s">
        <v>148</v>
      </c>
      <c r="AU322" s="257" t="s">
        <v>83</v>
      </c>
      <c r="AV322" s="14" t="s">
        <v>144</v>
      </c>
      <c r="AW322" s="14" t="s">
        <v>35</v>
      </c>
      <c r="AX322" s="14" t="s">
        <v>81</v>
      </c>
      <c r="AY322" s="257" t="s">
        <v>137</v>
      </c>
    </row>
    <row r="323" s="2" customFormat="1" ht="24" customHeight="1">
      <c r="A323" s="39"/>
      <c r="B323" s="40"/>
      <c r="C323" s="219" t="s">
        <v>462</v>
      </c>
      <c r="D323" s="219" t="s">
        <v>139</v>
      </c>
      <c r="E323" s="220" t="s">
        <v>1001</v>
      </c>
      <c r="F323" s="221" t="s">
        <v>1002</v>
      </c>
      <c r="G323" s="222" t="s">
        <v>142</v>
      </c>
      <c r="H323" s="223">
        <v>4</v>
      </c>
      <c r="I323" s="224"/>
      <c r="J323" s="225">
        <f>ROUND(I323*H323,2)</f>
        <v>0</v>
      </c>
      <c r="K323" s="221" t="s">
        <v>143</v>
      </c>
      <c r="L323" s="45"/>
      <c r="M323" s="226" t="s">
        <v>19</v>
      </c>
      <c r="N323" s="227" t="s">
        <v>44</v>
      </c>
      <c r="O323" s="85"/>
      <c r="P323" s="228">
        <f>O323*H323</f>
        <v>0</v>
      </c>
      <c r="Q323" s="228">
        <v>0.31108000000000002</v>
      </c>
      <c r="R323" s="228">
        <f>Q323*H323</f>
        <v>1.2443200000000001</v>
      </c>
      <c r="S323" s="228">
        <v>0</v>
      </c>
      <c r="T323" s="229">
        <f>S323*H323</f>
        <v>0</v>
      </c>
      <c r="U323" s="39"/>
      <c r="V323" s="39"/>
      <c r="W323" s="39"/>
      <c r="X323" s="39"/>
      <c r="Y323" s="39"/>
      <c r="Z323" s="39"/>
      <c r="AA323" s="39"/>
      <c r="AB323" s="39"/>
      <c r="AC323" s="39"/>
      <c r="AD323" s="39"/>
      <c r="AE323" s="39"/>
      <c r="AR323" s="230" t="s">
        <v>144</v>
      </c>
      <c r="AT323" s="230" t="s">
        <v>139</v>
      </c>
      <c r="AU323" s="230" t="s">
        <v>83</v>
      </c>
      <c r="AY323" s="18" t="s">
        <v>137</v>
      </c>
      <c r="BE323" s="231">
        <f>IF(N323="základní",J323,0)</f>
        <v>0</v>
      </c>
      <c r="BF323" s="231">
        <f>IF(N323="snížená",J323,0)</f>
        <v>0</v>
      </c>
      <c r="BG323" s="231">
        <f>IF(N323="zákl. přenesená",J323,0)</f>
        <v>0</v>
      </c>
      <c r="BH323" s="231">
        <f>IF(N323="sníž. přenesená",J323,0)</f>
        <v>0</v>
      </c>
      <c r="BI323" s="231">
        <f>IF(N323="nulová",J323,0)</f>
        <v>0</v>
      </c>
      <c r="BJ323" s="18" t="s">
        <v>81</v>
      </c>
      <c r="BK323" s="231">
        <f>ROUND(I323*H323,2)</f>
        <v>0</v>
      </c>
      <c r="BL323" s="18" t="s">
        <v>144</v>
      </c>
      <c r="BM323" s="230" t="s">
        <v>1003</v>
      </c>
    </row>
    <row r="324" s="2" customFormat="1">
      <c r="A324" s="39"/>
      <c r="B324" s="40"/>
      <c r="C324" s="41"/>
      <c r="D324" s="232" t="s">
        <v>146</v>
      </c>
      <c r="E324" s="41"/>
      <c r="F324" s="233" t="s">
        <v>472</v>
      </c>
      <c r="G324" s="41"/>
      <c r="H324" s="41"/>
      <c r="I324" s="137"/>
      <c r="J324" s="41"/>
      <c r="K324" s="41"/>
      <c r="L324" s="45"/>
      <c r="M324" s="234"/>
      <c r="N324" s="235"/>
      <c r="O324" s="85"/>
      <c r="P324" s="85"/>
      <c r="Q324" s="85"/>
      <c r="R324" s="85"/>
      <c r="S324" s="85"/>
      <c r="T324" s="86"/>
      <c r="U324" s="39"/>
      <c r="V324" s="39"/>
      <c r="W324" s="39"/>
      <c r="X324" s="39"/>
      <c r="Y324" s="39"/>
      <c r="Z324" s="39"/>
      <c r="AA324" s="39"/>
      <c r="AB324" s="39"/>
      <c r="AC324" s="39"/>
      <c r="AD324" s="39"/>
      <c r="AE324" s="39"/>
      <c r="AT324" s="18" t="s">
        <v>146</v>
      </c>
      <c r="AU324" s="18" t="s">
        <v>83</v>
      </c>
    </row>
    <row r="325" s="13" customFormat="1">
      <c r="A325" s="13"/>
      <c r="B325" s="236"/>
      <c r="C325" s="237"/>
      <c r="D325" s="232" t="s">
        <v>148</v>
      </c>
      <c r="E325" s="238" t="s">
        <v>19</v>
      </c>
      <c r="F325" s="239" t="s">
        <v>1004</v>
      </c>
      <c r="G325" s="237"/>
      <c r="H325" s="240">
        <v>4</v>
      </c>
      <c r="I325" s="241"/>
      <c r="J325" s="237"/>
      <c r="K325" s="237"/>
      <c r="L325" s="242"/>
      <c r="M325" s="243"/>
      <c r="N325" s="244"/>
      <c r="O325" s="244"/>
      <c r="P325" s="244"/>
      <c r="Q325" s="244"/>
      <c r="R325" s="244"/>
      <c r="S325" s="244"/>
      <c r="T325" s="245"/>
      <c r="U325" s="13"/>
      <c r="V325" s="13"/>
      <c r="W325" s="13"/>
      <c r="X325" s="13"/>
      <c r="Y325" s="13"/>
      <c r="Z325" s="13"/>
      <c r="AA325" s="13"/>
      <c r="AB325" s="13"/>
      <c r="AC325" s="13"/>
      <c r="AD325" s="13"/>
      <c r="AE325" s="13"/>
      <c r="AT325" s="246" t="s">
        <v>148</v>
      </c>
      <c r="AU325" s="246" t="s">
        <v>83</v>
      </c>
      <c r="AV325" s="13" t="s">
        <v>83</v>
      </c>
      <c r="AW325" s="13" t="s">
        <v>35</v>
      </c>
      <c r="AX325" s="13" t="s">
        <v>73</v>
      </c>
      <c r="AY325" s="246" t="s">
        <v>137</v>
      </c>
    </row>
    <row r="326" s="14" customFormat="1">
      <c r="A326" s="14"/>
      <c r="B326" s="247"/>
      <c r="C326" s="248"/>
      <c r="D326" s="232" t="s">
        <v>148</v>
      </c>
      <c r="E326" s="249" t="s">
        <v>19</v>
      </c>
      <c r="F326" s="250" t="s">
        <v>150</v>
      </c>
      <c r="G326" s="248"/>
      <c r="H326" s="251">
        <v>4</v>
      </c>
      <c r="I326" s="252"/>
      <c r="J326" s="248"/>
      <c r="K326" s="248"/>
      <c r="L326" s="253"/>
      <c r="M326" s="254"/>
      <c r="N326" s="255"/>
      <c r="O326" s="255"/>
      <c r="P326" s="255"/>
      <c r="Q326" s="255"/>
      <c r="R326" s="255"/>
      <c r="S326" s="255"/>
      <c r="T326" s="256"/>
      <c r="U326" s="14"/>
      <c r="V326" s="14"/>
      <c r="W326" s="14"/>
      <c r="X326" s="14"/>
      <c r="Y326" s="14"/>
      <c r="Z326" s="14"/>
      <c r="AA326" s="14"/>
      <c r="AB326" s="14"/>
      <c r="AC326" s="14"/>
      <c r="AD326" s="14"/>
      <c r="AE326" s="14"/>
      <c r="AT326" s="257" t="s">
        <v>148</v>
      </c>
      <c r="AU326" s="257" t="s">
        <v>83</v>
      </c>
      <c r="AV326" s="14" t="s">
        <v>144</v>
      </c>
      <c r="AW326" s="14" t="s">
        <v>35</v>
      </c>
      <c r="AX326" s="14" t="s">
        <v>81</v>
      </c>
      <c r="AY326" s="257" t="s">
        <v>137</v>
      </c>
    </row>
    <row r="327" s="2" customFormat="1" ht="16.5" customHeight="1">
      <c r="A327" s="39"/>
      <c r="B327" s="40"/>
      <c r="C327" s="219" t="s">
        <v>468</v>
      </c>
      <c r="D327" s="219" t="s">
        <v>139</v>
      </c>
      <c r="E327" s="220" t="s">
        <v>475</v>
      </c>
      <c r="F327" s="221" t="s">
        <v>476</v>
      </c>
      <c r="G327" s="222" t="s">
        <v>142</v>
      </c>
      <c r="H327" s="223">
        <v>3</v>
      </c>
      <c r="I327" s="224"/>
      <c r="J327" s="225">
        <f>ROUND(I327*H327,2)</f>
        <v>0</v>
      </c>
      <c r="K327" s="221" t="s">
        <v>19</v>
      </c>
      <c r="L327" s="45"/>
      <c r="M327" s="226" t="s">
        <v>19</v>
      </c>
      <c r="N327" s="227" t="s">
        <v>44</v>
      </c>
      <c r="O327" s="85"/>
      <c r="P327" s="228">
        <f>O327*H327</f>
        <v>0</v>
      </c>
      <c r="Q327" s="228">
        <v>0</v>
      </c>
      <c r="R327" s="228">
        <f>Q327*H327</f>
        <v>0</v>
      </c>
      <c r="S327" s="228">
        <v>0</v>
      </c>
      <c r="T327" s="229">
        <f>S327*H327</f>
        <v>0</v>
      </c>
      <c r="U327" s="39"/>
      <c r="V327" s="39"/>
      <c r="W327" s="39"/>
      <c r="X327" s="39"/>
      <c r="Y327" s="39"/>
      <c r="Z327" s="39"/>
      <c r="AA327" s="39"/>
      <c r="AB327" s="39"/>
      <c r="AC327" s="39"/>
      <c r="AD327" s="39"/>
      <c r="AE327" s="39"/>
      <c r="AR327" s="230" t="s">
        <v>144</v>
      </c>
      <c r="AT327" s="230" t="s">
        <v>139</v>
      </c>
      <c r="AU327" s="230" t="s">
        <v>83</v>
      </c>
      <c r="AY327" s="18" t="s">
        <v>137</v>
      </c>
      <c r="BE327" s="231">
        <f>IF(N327="základní",J327,0)</f>
        <v>0</v>
      </c>
      <c r="BF327" s="231">
        <f>IF(N327="snížená",J327,0)</f>
        <v>0</v>
      </c>
      <c r="BG327" s="231">
        <f>IF(N327="zákl. přenesená",J327,0)</f>
        <v>0</v>
      </c>
      <c r="BH327" s="231">
        <f>IF(N327="sníž. přenesená",J327,0)</f>
        <v>0</v>
      </c>
      <c r="BI327" s="231">
        <f>IF(N327="nulová",J327,0)</f>
        <v>0</v>
      </c>
      <c r="BJ327" s="18" t="s">
        <v>81</v>
      </c>
      <c r="BK327" s="231">
        <f>ROUND(I327*H327,2)</f>
        <v>0</v>
      </c>
      <c r="BL327" s="18" t="s">
        <v>144</v>
      </c>
      <c r="BM327" s="230" t="s">
        <v>1005</v>
      </c>
    </row>
    <row r="328" s="13" customFormat="1">
      <c r="A328" s="13"/>
      <c r="B328" s="236"/>
      <c r="C328" s="237"/>
      <c r="D328" s="232" t="s">
        <v>148</v>
      </c>
      <c r="E328" s="238" t="s">
        <v>19</v>
      </c>
      <c r="F328" s="239" t="s">
        <v>478</v>
      </c>
      <c r="G328" s="237"/>
      <c r="H328" s="240">
        <v>3</v>
      </c>
      <c r="I328" s="241"/>
      <c r="J328" s="237"/>
      <c r="K328" s="237"/>
      <c r="L328" s="242"/>
      <c r="M328" s="243"/>
      <c r="N328" s="244"/>
      <c r="O328" s="244"/>
      <c r="P328" s="244"/>
      <c r="Q328" s="244"/>
      <c r="R328" s="244"/>
      <c r="S328" s="244"/>
      <c r="T328" s="245"/>
      <c r="U328" s="13"/>
      <c r="V328" s="13"/>
      <c r="W328" s="13"/>
      <c r="X328" s="13"/>
      <c r="Y328" s="13"/>
      <c r="Z328" s="13"/>
      <c r="AA328" s="13"/>
      <c r="AB328" s="13"/>
      <c r="AC328" s="13"/>
      <c r="AD328" s="13"/>
      <c r="AE328" s="13"/>
      <c r="AT328" s="246" t="s">
        <v>148</v>
      </c>
      <c r="AU328" s="246" t="s">
        <v>83</v>
      </c>
      <c r="AV328" s="13" t="s">
        <v>83</v>
      </c>
      <c r="AW328" s="13" t="s">
        <v>35</v>
      </c>
      <c r="AX328" s="13" t="s">
        <v>73</v>
      </c>
      <c r="AY328" s="246" t="s">
        <v>137</v>
      </c>
    </row>
    <row r="329" s="14" customFormat="1">
      <c r="A329" s="14"/>
      <c r="B329" s="247"/>
      <c r="C329" s="248"/>
      <c r="D329" s="232" t="s">
        <v>148</v>
      </c>
      <c r="E329" s="249" t="s">
        <v>19</v>
      </c>
      <c r="F329" s="250" t="s">
        <v>150</v>
      </c>
      <c r="G329" s="248"/>
      <c r="H329" s="251">
        <v>3</v>
      </c>
      <c r="I329" s="252"/>
      <c r="J329" s="248"/>
      <c r="K329" s="248"/>
      <c r="L329" s="253"/>
      <c r="M329" s="254"/>
      <c r="N329" s="255"/>
      <c r="O329" s="255"/>
      <c r="P329" s="255"/>
      <c r="Q329" s="255"/>
      <c r="R329" s="255"/>
      <c r="S329" s="255"/>
      <c r="T329" s="256"/>
      <c r="U329" s="14"/>
      <c r="V329" s="14"/>
      <c r="W329" s="14"/>
      <c r="X329" s="14"/>
      <c r="Y329" s="14"/>
      <c r="Z329" s="14"/>
      <c r="AA329" s="14"/>
      <c r="AB329" s="14"/>
      <c r="AC329" s="14"/>
      <c r="AD329" s="14"/>
      <c r="AE329" s="14"/>
      <c r="AT329" s="257" t="s">
        <v>148</v>
      </c>
      <c r="AU329" s="257" t="s">
        <v>83</v>
      </c>
      <c r="AV329" s="14" t="s">
        <v>144</v>
      </c>
      <c r="AW329" s="14" t="s">
        <v>35</v>
      </c>
      <c r="AX329" s="14" t="s">
        <v>81</v>
      </c>
      <c r="AY329" s="257" t="s">
        <v>137</v>
      </c>
    </row>
    <row r="330" s="12" customFormat="1" ht="22.8" customHeight="1">
      <c r="A330" s="12"/>
      <c r="B330" s="203"/>
      <c r="C330" s="204"/>
      <c r="D330" s="205" t="s">
        <v>72</v>
      </c>
      <c r="E330" s="217" t="s">
        <v>186</v>
      </c>
      <c r="F330" s="217" t="s">
        <v>479</v>
      </c>
      <c r="G330" s="204"/>
      <c r="H330" s="204"/>
      <c r="I330" s="207"/>
      <c r="J330" s="218">
        <f>BK330</f>
        <v>0</v>
      </c>
      <c r="K330" s="204"/>
      <c r="L330" s="209"/>
      <c r="M330" s="210"/>
      <c r="N330" s="211"/>
      <c r="O330" s="211"/>
      <c r="P330" s="212">
        <f>SUM(P331:P455)</f>
        <v>0</v>
      </c>
      <c r="Q330" s="211"/>
      <c r="R330" s="212">
        <f>SUM(R331:R455)</f>
        <v>338.17432315999997</v>
      </c>
      <c r="S330" s="211"/>
      <c r="T330" s="213">
        <f>SUM(T331:T455)</f>
        <v>1.9080000000000001</v>
      </c>
      <c r="U330" s="12"/>
      <c r="V330" s="12"/>
      <c r="W330" s="12"/>
      <c r="X330" s="12"/>
      <c r="Y330" s="12"/>
      <c r="Z330" s="12"/>
      <c r="AA330" s="12"/>
      <c r="AB330" s="12"/>
      <c r="AC330" s="12"/>
      <c r="AD330" s="12"/>
      <c r="AE330" s="12"/>
      <c r="AR330" s="214" t="s">
        <v>81</v>
      </c>
      <c r="AT330" s="215" t="s">
        <v>72</v>
      </c>
      <c r="AU330" s="215" t="s">
        <v>81</v>
      </c>
      <c r="AY330" s="214" t="s">
        <v>137</v>
      </c>
      <c r="BK330" s="216">
        <f>SUM(BK331:BK455)</f>
        <v>0</v>
      </c>
    </row>
    <row r="331" s="2" customFormat="1" ht="16.5" customHeight="1">
      <c r="A331" s="39"/>
      <c r="B331" s="40"/>
      <c r="C331" s="219" t="s">
        <v>474</v>
      </c>
      <c r="D331" s="219" t="s">
        <v>139</v>
      </c>
      <c r="E331" s="220" t="s">
        <v>491</v>
      </c>
      <c r="F331" s="221" t="s">
        <v>492</v>
      </c>
      <c r="G331" s="222" t="s">
        <v>142</v>
      </c>
      <c r="H331" s="223">
        <v>13</v>
      </c>
      <c r="I331" s="224"/>
      <c r="J331" s="225">
        <f>ROUND(I331*H331,2)</f>
        <v>0</v>
      </c>
      <c r="K331" s="221" t="s">
        <v>143</v>
      </c>
      <c r="L331" s="45"/>
      <c r="M331" s="226" t="s">
        <v>19</v>
      </c>
      <c r="N331" s="227" t="s">
        <v>44</v>
      </c>
      <c r="O331" s="85"/>
      <c r="P331" s="228">
        <f>O331*H331</f>
        <v>0</v>
      </c>
      <c r="Q331" s="228">
        <v>0.00069999999999999999</v>
      </c>
      <c r="R331" s="228">
        <f>Q331*H331</f>
        <v>0.0091000000000000004</v>
      </c>
      <c r="S331" s="228">
        <v>0</v>
      </c>
      <c r="T331" s="229">
        <f>S331*H331</f>
        <v>0</v>
      </c>
      <c r="U331" s="39"/>
      <c r="V331" s="39"/>
      <c r="W331" s="39"/>
      <c r="X331" s="39"/>
      <c r="Y331" s="39"/>
      <c r="Z331" s="39"/>
      <c r="AA331" s="39"/>
      <c r="AB331" s="39"/>
      <c r="AC331" s="39"/>
      <c r="AD331" s="39"/>
      <c r="AE331" s="39"/>
      <c r="AR331" s="230" t="s">
        <v>144</v>
      </c>
      <c r="AT331" s="230" t="s">
        <v>139</v>
      </c>
      <c r="AU331" s="230" t="s">
        <v>83</v>
      </c>
      <c r="AY331" s="18" t="s">
        <v>137</v>
      </c>
      <c r="BE331" s="231">
        <f>IF(N331="základní",J331,0)</f>
        <v>0</v>
      </c>
      <c r="BF331" s="231">
        <f>IF(N331="snížená",J331,0)</f>
        <v>0</v>
      </c>
      <c r="BG331" s="231">
        <f>IF(N331="zákl. přenesená",J331,0)</f>
        <v>0</v>
      </c>
      <c r="BH331" s="231">
        <f>IF(N331="sníž. přenesená",J331,0)</f>
        <v>0</v>
      </c>
      <c r="BI331" s="231">
        <f>IF(N331="nulová",J331,0)</f>
        <v>0</v>
      </c>
      <c r="BJ331" s="18" t="s">
        <v>81</v>
      </c>
      <c r="BK331" s="231">
        <f>ROUND(I331*H331,2)</f>
        <v>0</v>
      </c>
      <c r="BL331" s="18" t="s">
        <v>144</v>
      </c>
      <c r="BM331" s="230" t="s">
        <v>1006</v>
      </c>
    </row>
    <row r="332" s="2" customFormat="1">
      <c r="A332" s="39"/>
      <c r="B332" s="40"/>
      <c r="C332" s="41"/>
      <c r="D332" s="232" t="s">
        <v>146</v>
      </c>
      <c r="E332" s="41"/>
      <c r="F332" s="233" t="s">
        <v>494</v>
      </c>
      <c r="G332" s="41"/>
      <c r="H332" s="41"/>
      <c r="I332" s="137"/>
      <c r="J332" s="41"/>
      <c r="K332" s="41"/>
      <c r="L332" s="45"/>
      <c r="M332" s="234"/>
      <c r="N332" s="235"/>
      <c r="O332" s="85"/>
      <c r="P332" s="85"/>
      <c r="Q332" s="85"/>
      <c r="R332" s="85"/>
      <c r="S332" s="85"/>
      <c r="T332" s="86"/>
      <c r="U332" s="39"/>
      <c r="V332" s="39"/>
      <c r="W332" s="39"/>
      <c r="X332" s="39"/>
      <c r="Y332" s="39"/>
      <c r="Z332" s="39"/>
      <c r="AA332" s="39"/>
      <c r="AB332" s="39"/>
      <c r="AC332" s="39"/>
      <c r="AD332" s="39"/>
      <c r="AE332" s="39"/>
      <c r="AT332" s="18" t="s">
        <v>146</v>
      </c>
      <c r="AU332" s="18" t="s">
        <v>83</v>
      </c>
    </row>
    <row r="333" s="13" customFormat="1">
      <c r="A333" s="13"/>
      <c r="B333" s="236"/>
      <c r="C333" s="237"/>
      <c r="D333" s="232" t="s">
        <v>148</v>
      </c>
      <c r="E333" s="238" t="s">
        <v>19</v>
      </c>
      <c r="F333" s="239" t="s">
        <v>495</v>
      </c>
      <c r="G333" s="237"/>
      <c r="H333" s="240">
        <v>13</v>
      </c>
      <c r="I333" s="241"/>
      <c r="J333" s="237"/>
      <c r="K333" s="237"/>
      <c r="L333" s="242"/>
      <c r="M333" s="243"/>
      <c r="N333" s="244"/>
      <c r="O333" s="244"/>
      <c r="P333" s="244"/>
      <c r="Q333" s="244"/>
      <c r="R333" s="244"/>
      <c r="S333" s="244"/>
      <c r="T333" s="245"/>
      <c r="U333" s="13"/>
      <c r="V333" s="13"/>
      <c r="W333" s="13"/>
      <c r="X333" s="13"/>
      <c r="Y333" s="13"/>
      <c r="Z333" s="13"/>
      <c r="AA333" s="13"/>
      <c r="AB333" s="13"/>
      <c r="AC333" s="13"/>
      <c r="AD333" s="13"/>
      <c r="AE333" s="13"/>
      <c r="AT333" s="246" t="s">
        <v>148</v>
      </c>
      <c r="AU333" s="246" t="s">
        <v>83</v>
      </c>
      <c r="AV333" s="13" t="s">
        <v>83</v>
      </c>
      <c r="AW333" s="13" t="s">
        <v>35</v>
      </c>
      <c r="AX333" s="13" t="s">
        <v>73</v>
      </c>
      <c r="AY333" s="246" t="s">
        <v>137</v>
      </c>
    </row>
    <row r="334" s="14" customFormat="1">
      <c r="A334" s="14"/>
      <c r="B334" s="247"/>
      <c r="C334" s="248"/>
      <c r="D334" s="232" t="s">
        <v>148</v>
      </c>
      <c r="E334" s="249" t="s">
        <v>19</v>
      </c>
      <c r="F334" s="250" t="s">
        <v>150</v>
      </c>
      <c r="G334" s="248"/>
      <c r="H334" s="251">
        <v>13</v>
      </c>
      <c r="I334" s="252"/>
      <c r="J334" s="248"/>
      <c r="K334" s="248"/>
      <c r="L334" s="253"/>
      <c r="M334" s="254"/>
      <c r="N334" s="255"/>
      <c r="O334" s="255"/>
      <c r="P334" s="255"/>
      <c r="Q334" s="255"/>
      <c r="R334" s="255"/>
      <c r="S334" s="255"/>
      <c r="T334" s="256"/>
      <c r="U334" s="14"/>
      <c r="V334" s="14"/>
      <c r="W334" s="14"/>
      <c r="X334" s="14"/>
      <c r="Y334" s="14"/>
      <c r="Z334" s="14"/>
      <c r="AA334" s="14"/>
      <c r="AB334" s="14"/>
      <c r="AC334" s="14"/>
      <c r="AD334" s="14"/>
      <c r="AE334" s="14"/>
      <c r="AT334" s="257" t="s">
        <v>148</v>
      </c>
      <c r="AU334" s="257" t="s">
        <v>83</v>
      </c>
      <c r="AV334" s="14" t="s">
        <v>144</v>
      </c>
      <c r="AW334" s="14" t="s">
        <v>35</v>
      </c>
      <c r="AX334" s="14" t="s">
        <v>81</v>
      </c>
      <c r="AY334" s="257" t="s">
        <v>137</v>
      </c>
    </row>
    <row r="335" s="2" customFormat="1" ht="16.5" customHeight="1">
      <c r="A335" s="39"/>
      <c r="B335" s="40"/>
      <c r="C335" s="258" t="s">
        <v>480</v>
      </c>
      <c r="D335" s="258" t="s">
        <v>275</v>
      </c>
      <c r="E335" s="259" t="s">
        <v>497</v>
      </c>
      <c r="F335" s="260" t="s">
        <v>498</v>
      </c>
      <c r="G335" s="261" t="s">
        <v>142</v>
      </c>
      <c r="H335" s="262">
        <v>13</v>
      </c>
      <c r="I335" s="263"/>
      <c r="J335" s="264">
        <f>ROUND(I335*H335,2)</f>
        <v>0</v>
      </c>
      <c r="K335" s="260" t="s">
        <v>19</v>
      </c>
      <c r="L335" s="265"/>
      <c r="M335" s="266" t="s">
        <v>19</v>
      </c>
      <c r="N335" s="267" t="s">
        <v>44</v>
      </c>
      <c r="O335" s="85"/>
      <c r="P335" s="228">
        <f>O335*H335</f>
        <v>0</v>
      </c>
      <c r="Q335" s="228">
        <v>0.0050000000000000001</v>
      </c>
      <c r="R335" s="228">
        <f>Q335*H335</f>
        <v>0.065000000000000002</v>
      </c>
      <c r="S335" s="228">
        <v>0</v>
      </c>
      <c r="T335" s="229">
        <f>S335*H335</f>
        <v>0</v>
      </c>
      <c r="U335" s="39"/>
      <c r="V335" s="39"/>
      <c r="W335" s="39"/>
      <c r="X335" s="39"/>
      <c r="Y335" s="39"/>
      <c r="Z335" s="39"/>
      <c r="AA335" s="39"/>
      <c r="AB335" s="39"/>
      <c r="AC335" s="39"/>
      <c r="AD335" s="39"/>
      <c r="AE335" s="39"/>
      <c r="AR335" s="230" t="s">
        <v>181</v>
      </c>
      <c r="AT335" s="230" t="s">
        <v>275</v>
      </c>
      <c r="AU335" s="230" t="s">
        <v>83</v>
      </c>
      <c r="AY335" s="18" t="s">
        <v>137</v>
      </c>
      <c r="BE335" s="231">
        <f>IF(N335="základní",J335,0)</f>
        <v>0</v>
      </c>
      <c r="BF335" s="231">
        <f>IF(N335="snížená",J335,0)</f>
        <v>0</v>
      </c>
      <c r="BG335" s="231">
        <f>IF(N335="zákl. přenesená",J335,0)</f>
        <v>0</v>
      </c>
      <c r="BH335" s="231">
        <f>IF(N335="sníž. přenesená",J335,0)</f>
        <v>0</v>
      </c>
      <c r="BI335" s="231">
        <f>IF(N335="nulová",J335,0)</f>
        <v>0</v>
      </c>
      <c r="BJ335" s="18" t="s">
        <v>81</v>
      </c>
      <c r="BK335" s="231">
        <f>ROUND(I335*H335,2)</f>
        <v>0</v>
      </c>
      <c r="BL335" s="18" t="s">
        <v>144</v>
      </c>
      <c r="BM335" s="230" t="s">
        <v>1007</v>
      </c>
    </row>
    <row r="336" s="13" customFormat="1">
      <c r="A336" s="13"/>
      <c r="B336" s="236"/>
      <c r="C336" s="237"/>
      <c r="D336" s="232" t="s">
        <v>148</v>
      </c>
      <c r="E336" s="238" t="s">
        <v>19</v>
      </c>
      <c r="F336" s="239" t="s">
        <v>495</v>
      </c>
      <c r="G336" s="237"/>
      <c r="H336" s="240">
        <v>13</v>
      </c>
      <c r="I336" s="241"/>
      <c r="J336" s="237"/>
      <c r="K336" s="237"/>
      <c r="L336" s="242"/>
      <c r="M336" s="243"/>
      <c r="N336" s="244"/>
      <c r="O336" s="244"/>
      <c r="P336" s="244"/>
      <c r="Q336" s="244"/>
      <c r="R336" s="244"/>
      <c r="S336" s="244"/>
      <c r="T336" s="245"/>
      <c r="U336" s="13"/>
      <c r="V336" s="13"/>
      <c r="W336" s="13"/>
      <c r="X336" s="13"/>
      <c r="Y336" s="13"/>
      <c r="Z336" s="13"/>
      <c r="AA336" s="13"/>
      <c r="AB336" s="13"/>
      <c r="AC336" s="13"/>
      <c r="AD336" s="13"/>
      <c r="AE336" s="13"/>
      <c r="AT336" s="246" t="s">
        <v>148</v>
      </c>
      <c r="AU336" s="246" t="s">
        <v>83</v>
      </c>
      <c r="AV336" s="13" t="s">
        <v>83</v>
      </c>
      <c r="AW336" s="13" t="s">
        <v>35</v>
      </c>
      <c r="AX336" s="13" t="s">
        <v>73</v>
      </c>
      <c r="AY336" s="246" t="s">
        <v>137</v>
      </c>
    </row>
    <row r="337" s="14" customFormat="1">
      <c r="A337" s="14"/>
      <c r="B337" s="247"/>
      <c r="C337" s="248"/>
      <c r="D337" s="232" t="s">
        <v>148</v>
      </c>
      <c r="E337" s="249" t="s">
        <v>19</v>
      </c>
      <c r="F337" s="250" t="s">
        <v>150</v>
      </c>
      <c r="G337" s="248"/>
      <c r="H337" s="251">
        <v>13</v>
      </c>
      <c r="I337" s="252"/>
      <c r="J337" s="248"/>
      <c r="K337" s="248"/>
      <c r="L337" s="253"/>
      <c r="M337" s="254"/>
      <c r="N337" s="255"/>
      <c r="O337" s="255"/>
      <c r="P337" s="255"/>
      <c r="Q337" s="255"/>
      <c r="R337" s="255"/>
      <c r="S337" s="255"/>
      <c r="T337" s="256"/>
      <c r="U337" s="14"/>
      <c r="V337" s="14"/>
      <c r="W337" s="14"/>
      <c r="X337" s="14"/>
      <c r="Y337" s="14"/>
      <c r="Z337" s="14"/>
      <c r="AA337" s="14"/>
      <c r="AB337" s="14"/>
      <c r="AC337" s="14"/>
      <c r="AD337" s="14"/>
      <c r="AE337" s="14"/>
      <c r="AT337" s="257" t="s">
        <v>148</v>
      </c>
      <c r="AU337" s="257" t="s">
        <v>83</v>
      </c>
      <c r="AV337" s="14" t="s">
        <v>144</v>
      </c>
      <c r="AW337" s="14" t="s">
        <v>35</v>
      </c>
      <c r="AX337" s="14" t="s">
        <v>81</v>
      </c>
      <c r="AY337" s="257" t="s">
        <v>137</v>
      </c>
    </row>
    <row r="338" s="2" customFormat="1" ht="16.5" customHeight="1">
      <c r="A338" s="39"/>
      <c r="B338" s="40"/>
      <c r="C338" s="219" t="s">
        <v>486</v>
      </c>
      <c r="D338" s="219" t="s">
        <v>139</v>
      </c>
      <c r="E338" s="220" t="s">
        <v>501</v>
      </c>
      <c r="F338" s="221" t="s">
        <v>502</v>
      </c>
      <c r="G338" s="222" t="s">
        <v>142</v>
      </c>
      <c r="H338" s="223">
        <v>1</v>
      </c>
      <c r="I338" s="224"/>
      <c r="J338" s="225">
        <f>ROUND(I338*H338,2)</f>
        <v>0</v>
      </c>
      <c r="K338" s="221" t="s">
        <v>143</v>
      </c>
      <c r="L338" s="45"/>
      <c r="M338" s="226" t="s">
        <v>19</v>
      </c>
      <c r="N338" s="227" t="s">
        <v>44</v>
      </c>
      <c r="O338" s="85"/>
      <c r="P338" s="228">
        <f>O338*H338</f>
        <v>0</v>
      </c>
      <c r="Q338" s="228">
        <v>0</v>
      </c>
      <c r="R338" s="228">
        <f>Q338*H338</f>
        <v>0</v>
      </c>
      <c r="S338" s="228">
        <v>0</v>
      </c>
      <c r="T338" s="229">
        <f>S338*H338</f>
        <v>0</v>
      </c>
      <c r="U338" s="39"/>
      <c r="V338" s="39"/>
      <c r="W338" s="39"/>
      <c r="X338" s="39"/>
      <c r="Y338" s="39"/>
      <c r="Z338" s="39"/>
      <c r="AA338" s="39"/>
      <c r="AB338" s="39"/>
      <c r="AC338" s="39"/>
      <c r="AD338" s="39"/>
      <c r="AE338" s="39"/>
      <c r="AR338" s="230" t="s">
        <v>144</v>
      </c>
      <c r="AT338" s="230" t="s">
        <v>139</v>
      </c>
      <c r="AU338" s="230" t="s">
        <v>83</v>
      </c>
      <c r="AY338" s="18" t="s">
        <v>137</v>
      </c>
      <c r="BE338" s="231">
        <f>IF(N338="základní",J338,0)</f>
        <v>0</v>
      </c>
      <c r="BF338" s="231">
        <f>IF(N338="snížená",J338,0)</f>
        <v>0</v>
      </c>
      <c r="BG338" s="231">
        <f>IF(N338="zákl. přenesená",J338,0)</f>
        <v>0</v>
      </c>
      <c r="BH338" s="231">
        <f>IF(N338="sníž. přenesená",J338,0)</f>
        <v>0</v>
      </c>
      <c r="BI338" s="231">
        <f>IF(N338="nulová",J338,0)</f>
        <v>0</v>
      </c>
      <c r="BJ338" s="18" t="s">
        <v>81</v>
      </c>
      <c r="BK338" s="231">
        <f>ROUND(I338*H338,2)</f>
        <v>0</v>
      </c>
      <c r="BL338" s="18" t="s">
        <v>144</v>
      </c>
      <c r="BM338" s="230" t="s">
        <v>1008</v>
      </c>
    </row>
    <row r="339" s="2" customFormat="1">
      <c r="A339" s="39"/>
      <c r="B339" s="40"/>
      <c r="C339" s="41"/>
      <c r="D339" s="232" t="s">
        <v>146</v>
      </c>
      <c r="E339" s="41"/>
      <c r="F339" s="233" t="s">
        <v>504</v>
      </c>
      <c r="G339" s="41"/>
      <c r="H339" s="41"/>
      <c r="I339" s="137"/>
      <c r="J339" s="41"/>
      <c r="K339" s="41"/>
      <c r="L339" s="45"/>
      <c r="M339" s="234"/>
      <c r="N339" s="235"/>
      <c r="O339" s="85"/>
      <c r="P339" s="85"/>
      <c r="Q339" s="85"/>
      <c r="R339" s="85"/>
      <c r="S339" s="85"/>
      <c r="T339" s="86"/>
      <c r="U339" s="39"/>
      <c r="V339" s="39"/>
      <c r="W339" s="39"/>
      <c r="X339" s="39"/>
      <c r="Y339" s="39"/>
      <c r="Z339" s="39"/>
      <c r="AA339" s="39"/>
      <c r="AB339" s="39"/>
      <c r="AC339" s="39"/>
      <c r="AD339" s="39"/>
      <c r="AE339" s="39"/>
      <c r="AT339" s="18" t="s">
        <v>146</v>
      </c>
      <c r="AU339" s="18" t="s">
        <v>83</v>
      </c>
    </row>
    <row r="340" s="13" customFormat="1">
      <c r="A340" s="13"/>
      <c r="B340" s="236"/>
      <c r="C340" s="237"/>
      <c r="D340" s="232" t="s">
        <v>148</v>
      </c>
      <c r="E340" s="238" t="s">
        <v>19</v>
      </c>
      <c r="F340" s="239" t="s">
        <v>505</v>
      </c>
      <c r="G340" s="237"/>
      <c r="H340" s="240">
        <v>1</v>
      </c>
      <c r="I340" s="241"/>
      <c r="J340" s="237"/>
      <c r="K340" s="237"/>
      <c r="L340" s="242"/>
      <c r="M340" s="243"/>
      <c r="N340" s="244"/>
      <c r="O340" s="244"/>
      <c r="P340" s="244"/>
      <c r="Q340" s="244"/>
      <c r="R340" s="244"/>
      <c r="S340" s="244"/>
      <c r="T340" s="245"/>
      <c r="U340" s="13"/>
      <c r="V340" s="13"/>
      <c r="W340" s="13"/>
      <c r="X340" s="13"/>
      <c r="Y340" s="13"/>
      <c r="Z340" s="13"/>
      <c r="AA340" s="13"/>
      <c r="AB340" s="13"/>
      <c r="AC340" s="13"/>
      <c r="AD340" s="13"/>
      <c r="AE340" s="13"/>
      <c r="AT340" s="246" t="s">
        <v>148</v>
      </c>
      <c r="AU340" s="246" t="s">
        <v>83</v>
      </c>
      <c r="AV340" s="13" t="s">
        <v>83</v>
      </c>
      <c r="AW340" s="13" t="s">
        <v>35</v>
      </c>
      <c r="AX340" s="13" t="s">
        <v>73</v>
      </c>
      <c r="AY340" s="246" t="s">
        <v>137</v>
      </c>
    </row>
    <row r="341" s="14" customFormat="1">
      <c r="A341" s="14"/>
      <c r="B341" s="247"/>
      <c r="C341" s="248"/>
      <c r="D341" s="232" t="s">
        <v>148</v>
      </c>
      <c r="E341" s="249" t="s">
        <v>19</v>
      </c>
      <c r="F341" s="250" t="s">
        <v>150</v>
      </c>
      <c r="G341" s="248"/>
      <c r="H341" s="251">
        <v>1</v>
      </c>
      <c r="I341" s="252"/>
      <c r="J341" s="248"/>
      <c r="K341" s="248"/>
      <c r="L341" s="253"/>
      <c r="M341" s="254"/>
      <c r="N341" s="255"/>
      <c r="O341" s="255"/>
      <c r="P341" s="255"/>
      <c r="Q341" s="255"/>
      <c r="R341" s="255"/>
      <c r="S341" s="255"/>
      <c r="T341" s="256"/>
      <c r="U341" s="14"/>
      <c r="V341" s="14"/>
      <c r="W341" s="14"/>
      <c r="X341" s="14"/>
      <c r="Y341" s="14"/>
      <c r="Z341" s="14"/>
      <c r="AA341" s="14"/>
      <c r="AB341" s="14"/>
      <c r="AC341" s="14"/>
      <c r="AD341" s="14"/>
      <c r="AE341" s="14"/>
      <c r="AT341" s="257" t="s">
        <v>148</v>
      </c>
      <c r="AU341" s="257" t="s">
        <v>83</v>
      </c>
      <c r="AV341" s="14" t="s">
        <v>144</v>
      </c>
      <c r="AW341" s="14" t="s">
        <v>35</v>
      </c>
      <c r="AX341" s="14" t="s">
        <v>81</v>
      </c>
      <c r="AY341" s="257" t="s">
        <v>137</v>
      </c>
    </row>
    <row r="342" s="2" customFormat="1" ht="16.5" customHeight="1">
      <c r="A342" s="39"/>
      <c r="B342" s="40"/>
      <c r="C342" s="258" t="s">
        <v>490</v>
      </c>
      <c r="D342" s="258" t="s">
        <v>275</v>
      </c>
      <c r="E342" s="259" t="s">
        <v>507</v>
      </c>
      <c r="F342" s="260" t="s">
        <v>508</v>
      </c>
      <c r="G342" s="261" t="s">
        <v>142</v>
      </c>
      <c r="H342" s="262">
        <v>1</v>
      </c>
      <c r="I342" s="263"/>
      <c r="J342" s="264">
        <f>ROUND(I342*H342,2)</f>
        <v>0</v>
      </c>
      <c r="K342" s="260" t="s">
        <v>143</v>
      </c>
      <c r="L342" s="265"/>
      <c r="M342" s="266" t="s">
        <v>19</v>
      </c>
      <c r="N342" s="267" t="s">
        <v>44</v>
      </c>
      <c r="O342" s="85"/>
      <c r="P342" s="228">
        <f>O342*H342</f>
        <v>0</v>
      </c>
      <c r="Q342" s="228">
        <v>0.0063</v>
      </c>
      <c r="R342" s="228">
        <f>Q342*H342</f>
        <v>0.0063</v>
      </c>
      <c r="S342" s="228">
        <v>0</v>
      </c>
      <c r="T342" s="229">
        <f>S342*H342</f>
        <v>0</v>
      </c>
      <c r="U342" s="39"/>
      <c r="V342" s="39"/>
      <c r="W342" s="39"/>
      <c r="X342" s="39"/>
      <c r="Y342" s="39"/>
      <c r="Z342" s="39"/>
      <c r="AA342" s="39"/>
      <c r="AB342" s="39"/>
      <c r="AC342" s="39"/>
      <c r="AD342" s="39"/>
      <c r="AE342" s="39"/>
      <c r="AR342" s="230" t="s">
        <v>181</v>
      </c>
      <c r="AT342" s="230" t="s">
        <v>275</v>
      </c>
      <c r="AU342" s="230" t="s">
        <v>83</v>
      </c>
      <c r="AY342" s="18" t="s">
        <v>137</v>
      </c>
      <c r="BE342" s="231">
        <f>IF(N342="základní",J342,0)</f>
        <v>0</v>
      </c>
      <c r="BF342" s="231">
        <f>IF(N342="snížená",J342,0)</f>
        <v>0</v>
      </c>
      <c r="BG342" s="231">
        <f>IF(N342="zákl. přenesená",J342,0)</f>
        <v>0</v>
      </c>
      <c r="BH342" s="231">
        <f>IF(N342="sníž. přenesená",J342,0)</f>
        <v>0</v>
      </c>
      <c r="BI342" s="231">
        <f>IF(N342="nulová",J342,0)</f>
        <v>0</v>
      </c>
      <c r="BJ342" s="18" t="s">
        <v>81</v>
      </c>
      <c r="BK342" s="231">
        <f>ROUND(I342*H342,2)</f>
        <v>0</v>
      </c>
      <c r="BL342" s="18" t="s">
        <v>144</v>
      </c>
      <c r="BM342" s="230" t="s">
        <v>1009</v>
      </c>
    </row>
    <row r="343" s="13" customFormat="1">
      <c r="A343" s="13"/>
      <c r="B343" s="236"/>
      <c r="C343" s="237"/>
      <c r="D343" s="232" t="s">
        <v>148</v>
      </c>
      <c r="E343" s="238" t="s">
        <v>19</v>
      </c>
      <c r="F343" s="239" t="s">
        <v>510</v>
      </c>
      <c r="G343" s="237"/>
      <c r="H343" s="240">
        <v>1</v>
      </c>
      <c r="I343" s="241"/>
      <c r="J343" s="237"/>
      <c r="K343" s="237"/>
      <c r="L343" s="242"/>
      <c r="M343" s="243"/>
      <c r="N343" s="244"/>
      <c r="O343" s="244"/>
      <c r="P343" s="244"/>
      <c r="Q343" s="244"/>
      <c r="R343" s="244"/>
      <c r="S343" s="244"/>
      <c r="T343" s="245"/>
      <c r="U343" s="13"/>
      <c r="V343" s="13"/>
      <c r="W343" s="13"/>
      <c r="X343" s="13"/>
      <c r="Y343" s="13"/>
      <c r="Z343" s="13"/>
      <c r="AA343" s="13"/>
      <c r="AB343" s="13"/>
      <c r="AC343" s="13"/>
      <c r="AD343" s="13"/>
      <c r="AE343" s="13"/>
      <c r="AT343" s="246" t="s">
        <v>148</v>
      </c>
      <c r="AU343" s="246" t="s">
        <v>83</v>
      </c>
      <c r="AV343" s="13" t="s">
        <v>83</v>
      </c>
      <c r="AW343" s="13" t="s">
        <v>35</v>
      </c>
      <c r="AX343" s="13" t="s">
        <v>73</v>
      </c>
      <c r="AY343" s="246" t="s">
        <v>137</v>
      </c>
    </row>
    <row r="344" s="14" customFormat="1">
      <c r="A344" s="14"/>
      <c r="B344" s="247"/>
      <c r="C344" s="248"/>
      <c r="D344" s="232" t="s">
        <v>148</v>
      </c>
      <c r="E344" s="249" t="s">
        <v>19</v>
      </c>
      <c r="F344" s="250" t="s">
        <v>150</v>
      </c>
      <c r="G344" s="248"/>
      <c r="H344" s="251">
        <v>1</v>
      </c>
      <c r="I344" s="252"/>
      <c r="J344" s="248"/>
      <c r="K344" s="248"/>
      <c r="L344" s="253"/>
      <c r="M344" s="254"/>
      <c r="N344" s="255"/>
      <c r="O344" s="255"/>
      <c r="P344" s="255"/>
      <c r="Q344" s="255"/>
      <c r="R344" s="255"/>
      <c r="S344" s="255"/>
      <c r="T344" s="256"/>
      <c r="U344" s="14"/>
      <c r="V344" s="14"/>
      <c r="W344" s="14"/>
      <c r="X344" s="14"/>
      <c r="Y344" s="14"/>
      <c r="Z344" s="14"/>
      <c r="AA344" s="14"/>
      <c r="AB344" s="14"/>
      <c r="AC344" s="14"/>
      <c r="AD344" s="14"/>
      <c r="AE344" s="14"/>
      <c r="AT344" s="257" t="s">
        <v>148</v>
      </c>
      <c r="AU344" s="257" t="s">
        <v>83</v>
      </c>
      <c r="AV344" s="14" t="s">
        <v>144</v>
      </c>
      <c r="AW344" s="14" t="s">
        <v>35</v>
      </c>
      <c r="AX344" s="14" t="s">
        <v>81</v>
      </c>
      <c r="AY344" s="257" t="s">
        <v>137</v>
      </c>
    </row>
    <row r="345" s="2" customFormat="1" ht="16.5" customHeight="1">
      <c r="A345" s="39"/>
      <c r="B345" s="40"/>
      <c r="C345" s="219" t="s">
        <v>496</v>
      </c>
      <c r="D345" s="219" t="s">
        <v>139</v>
      </c>
      <c r="E345" s="220" t="s">
        <v>512</v>
      </c>
      <c r="F345" s="221" t="s">
        <v>513</v>
      </c>
      <c r="G345" s="222" t="s">
        <v>142</v>
      </c>
      <c r="H345" s="223">
        <v>10</v>
      </c>
      <c r="I345" s="224"/>
      <c r="J345" s="225">
        <f>ROUND(I345*H345,2)</f>
        <v>0</v>
      </c>
      <c r="K345" s="221" t="s">
        <v>143</v>
      </c>
      <c r="L345" s="45"/>
      <c r="M345" s="226" t="s">
        <v>19</v>
      </c>
      <c r="N345" s="227" t="s">
        <v>44</v>
      </c>
      <c r="O345" s="85"/>
      <c r="P345" s="228">
        <f>O345*H345</f>
        <v>0</v>
      </c>
      <c r="Q345" s="228">
        <v>0.10940999999999999</v>
      </c>
      <c r="R345" s="228">
        <f>Q345*H345</f>
        <v>1.0940999999999999</v>
      </c>
      <c r="S345" s="228">
        <v>0</v>
      </c>
      <c r="T345" s="229">
        <f>S345*H345</f>
        <v>0</v>
      </c>
      <c r="U345" s="39"/>
      <c r="V345" s="39"/>
      <c r="W345" s="39"/>
      <c r="X345" s="39"/>
      <c r="Y345" s="39"/>
      <c r="Z345" s="39"/>
      <c r="AA345" s="39"/>
      <c r="AB345" s="39"/>
      <c r="AC345" s="39"/>
      <c r="AD345" s="39"/>
      <c r="AE345" s="39"/>
      <c r="AR345" s="230" t="s">
        <v>144</v>
      </c>
      <c r="AT345" s="230" t="s">
        <v>139</v>
      </c>
      <c r="AU345" s="230" t="s">
        <v>83</v>
      </c>
      <c r="AY345" s="18" t="s">
        <v>137</v>
      </c>
      <c r="BE345" s="231">
        <f>IF(N345="základní",J345,0)</f>
        <v>0</v>
      </c>
      <c r="BF345" s="231">
        <f>IF(N345="snížená",J345,0)</f>
        <v>0</v>
      </c>
      <c r="BG345" s="231">
        <f>IF(N345="zákl. přenesená",J345,0)</f>
        <v>0</v>
      </c>
      <c r="BH345" s="231">
        <f>IF(N345="sníž. přenesená",J345,0)</f>
        <v>0</v>
      </c>
      <c r="BI345" s="231">
        <f>IF(N345="nulová",J345,0)</f>
        <v>0</v>
      </c>
      <c r="BJ345" s="18" t="s">
        <v>81</v>
      </c>
      <c r="BK345" s="231">
        <f>ROUND(I345*H345,2)</f>
        <v>0</v>
      </c>
      <c r="BL345" s="18" t="s">
        <v>144</v>
      </c>
      <c r="BM345" s="230" t="s">
        <v>1010</v>
      </c>
    </row>
    <row r="346" s="2" customFormat="1">
      <c r="A346" s="39"/>
      <c r="B346" s="40"/>
      <c r="C346" s="41"/>
      <c r="D346" s="232" t="s">
        <v>146</v>
      </c>
      <c r="E346" s="41"/>
      <c r="F346" s="233" t="s">
        <v>515</v>
      </c>
      <c r="G346" s="41"/>
      <c r="H346" s="41"/>
      <c r="I346" s="137"/>
      <c r="J346" s="41"/>
      <c r="K346" s="41"/>
      <c r="L346" s="45"/>
      <c r="M346" s="234"/>
      <c r="N346" s="235"/>
      <c r="O346" s="85"/>
      <c r="P346" s="85"/>
      <c r="Q346" s="85"/>
      <c r="R346" s="85"/>
      <c r="S346" s="85"/>
      <c r="T346" s="86"/>
      <c r="U346" s="39"/>
      <c r="V346" s="39"/>
      <c r="W346" s="39"/>
      <c r="X346" s="39"/>
      <c r="Y346" s="39"/>
      <c r="Z346" s="39"/>
      <c r="AA346" s="39"/>
      <c r="AB346" s="39"/>
      <c r="AC346" s="39"/>
      <c r="AD346" s="39"/>
      <c r="AE346" s="39"/>
      <c r="AT346" s="18" t="s">
        <v>146</v>
      </c>
      <c r="AU346" s="18" t="s">
        <v>83</v>
      </c>
    </row>
    <row r="347" s="13" customFormat="1">
      <c r="A347" s="13"/>
      <c r="B347" s="236"/>
      <c r="C347" s="237"/>
      <c r="D347" s="232" t="s">
        <v>148</v>
      </c>
      <c r="E347" s="238" t="s">
        <v>19</v>
      </c>
      <c r="F347" s="239" t="s">
        <v>1011</v>
      </c>
      <c r="G347" s="237"/>
      <c r="H347" s="240">
        <v>10</v>
      </c>
      <c r="I347" s="241"/>
      <c r="J347" s="237"/>
      <c r="K347" s="237"/>
      <c r="L347" s="242"/>
      <c r="M347" s="243"/>
      <c r="N347" s="244"/>
      <c r="O347" s="244"/>
      <c r="P347" s="244"/>
      <c r="Q347" s="244"/>
      <c r="R347" s="244"/>
      <c r="S347" s="244"/>
      <c r="T347" s="245"/>
      <c r="U347" s="13"/>
      <c r="V347" s="13"/>
      <c r="W347" s="13"/>
      <c r="X347" s="13"/>
      <c r="Y347" s="13"/>
      <c r="Z347" s="13"/>
      <c r="AA347" s="13"/>
      <c r="AB347" s="13"/>
      <c r="AC347" s="13"/>
      <c r="AD347" s="13"/>
      <c r="AE347" s="13"/>
      <c r="AT347" s="246" t="s">
        <v>148</v>
      </c>
      <c r="AU347" s="246" t="s">
        <v>83</v>
      </c>
      <c r="AV347" s="13" t="s">
        <v>83</v>
      </c>
      <c r="AW347" s="13" t="s">
        <v>35</v>
      </c>
      <c r="AX347" s="13" t="s">
        <v>73</v>
      </c>
      <c r="AY347" s="246" t="s">
        <v>137</v>
      </c>
    </row>
    <row r="348" s="14" customFormat="1">
      <c r="A348" s="14"/>
      <c r="B348" s="247"/>
      <c r="C348" s="248"/>
      <c r="D348" s="232" t="s">
        <v>148</v>
      </c>
      <c r="E348" s="249" t="s">
        <v>19</v>
      </c>
      <c r="F348" s="250" t="s">
        <v>150</v>
      </c>
      <c r="G348" s="248"/>
      <c r="H348" s="251">
        <v>10</v>
      </c>
      <c r="I348" s="252"/>
      <c r="J348" s="248"/>
      <c r="K348" s="248"/>
      <c r="L348" s="253"/>
      <c r="M348" s="254"/>
      <c r="N348" s="255"/>
      <c r="O348" s="255"/>
      <c r="P348" s="255"/>
      <c r="Q348" s="255"/>
      <c r="R348" s="255"/>
      <c r="S348" s="255"/>
      <c r="T348" s="256"/>
      <c r="U348" s="14"/>
      <c r="V348" s="14"/>
      <c r="W348" s="14"/>
      <c r="X348" s="14"/>
      <c r="Y348" s="14"/>
      <c r="Z348" s="14"/>
      <c r="AA348" s="14"/>
      <c r="AB348" s="14"/>
      <c r="AC348" s="14"/>
      <c r="AD348" s="14"/>
      <c r="AE348" s="14"/>
      <c r="AT348" s="257" t="s">
        <v>148</v>
      </c>
      <c r="AU348" s="257" t="s">
        <v>83</v>
      </c>
      <c r="AV348" s="14" t="s">
        <v>144</v>
      </c>
      <c r="AW348" s="14" t="s">
        <v>35</v>
      </c>
      <c r="AX348" s="14" t="s">
        <v>81</v>
      </c>
      <c r="AY348" s="257" t="s">
        <v>137</v>
      </c>
    </row>
    <row r="349" s="2" customFormat="1" ht="16.5" customHeight="1">
      <c r="A349" s="39"/>
      <c r="B349" s="40"/>
      <c r="C349" s="258" t="s">
        <v>500</v>
      </c>
      <c r="D349" s="258" t="s">
        <v>275</v>
      </c>
      <c r="E349" s="259" t="s">
        <v>518</v>
      </c>
      <c r="F349" s="260" t="s">
        <v>519</v>
      </c>
      <c r="G349" s="261" t="s">
        <v>142</v>
      </c>
      <c r="H349" s="262">
        <v>10</v>
      </c>
      <c r="I349" s="263"/>
      <c r="J349" s="264">
        <f>ROUND(I349*H349,2)</f>
        <v>0</v>
      </c>
      <c r="K349" s="260" t="s">
        <v>143</v>
      </c>
      <c r="L349" s="265"/>
      <c r="M349" s="266" t="s">
        <v>19</v>
      </c>
      <c r="N349" s="267" t="s">
        <v>44</v>
      </c>
      <c r="O349" s="85"/>
      <c r="P349" s="228">
        <f>O349*H349</f>
        <v>0</v>
      </c>
      <c r="Q349" s="228">
        <v>0.0061000000000000004</v>
      </c>
      <c r="R349" s="228">
        <f>Q349*H349</f>
        <v>0.061000000000000006</v>
      </c>
      <c r="S349" s="228">
        <v>0</v>
      </c>
      <c r="T349" s="229">
        <f>S349*H349</f>
        <v>0</v>
      </c>
      <c r="U349" s="39"/>
      <c r="V349" s="39"/>
      <c r="W349" s="39"/>
      <c r="X349" s="39"/>
      <c r="Y349" s="39"/>
      <c r="Z349" s="39"/>
      <c r="AA349" s="39"/>
      <c r="AB349" s="39"/>
      <c r="AC349" s="39"/>
      <c r="AD349" s="39"/>
      <c r="AE349" s="39"/>
      <c r="AR349" s="230" t="s">
        <v>181</v>
      </c>
      <c r="AT349" s="230" t="s">
        <v>275</v>
      </c>
      <c r="AU349" s="230" t="s">
        <v>83</v>
      </c>
      <c r="AY349" s="18" t="s">
        <v>137</v>
      </c>
      <c r="BE349" s="231">
        <f>IF(N349="základní",J349,0)</f>
        <v>0</v>
      </c>
      <c r="BF349" s="231">
        <f>IF(N349="snížená",J349,0)</f>
        <v>0</v>
      </c>
      <c r="BG349" s="231">
        <f>IF(N349="zákl. přenesená",J349,0)</f>
        <v>0</v>
      </c>
      <c r="BH349" s="231">
        <f>IF(N349="sníž. přenesená",J349,0)</f>
        <v>0</v>
      </c>
      <c r="BI349" s="231">
        <f>IF(N349="nulová",J349,0)</f>
        <v>0</v>
      </c>
      <c r="BJ349" s="18" t="s">
        <v>81</v>
      </c>
      <c r="BK349" s="231">
        <f>ROUND(I349*H349,2)</f>
        <v>0</v>
      </c>
      <c r="BL349" s="18" t="s">
        <v>144</v>
      </c>
      <c r="BM349" s="230" t="s">
        <v>1012</v>
      </c>
    </row>
    <row r="350" s="13" customFormat="1">
      <c r="A350" s="13"/>
      <c r="B350" s="236"/>
      <c r="C350" s="237"/>
      <c r="D350" s="232" t="s">
        <v>148</v>
      </c>
      <c r="E350" s="238" t="s">
        <v>19</v>
      </c>
      <c r="F350" s="239" t="s">
        <v>1011</v>
      </c>
      <c r="G350" s="237"/>
      <c r="H350" s="240">
        <v>10</v>
      </c>
      <c r="I350" s="241"/>
      <c r="J350" s="237"/>
      <c r="K350" s="237"/>
      <c r="L350" s="242"/>
      <c r="M350" s="243"/>
      <c r="N350" s="244"/>
      <c r="O350" s="244"/>
      <c r="P350" s="244"/>
      <c r="Q350" s="244"/>
      <c r="R350" s="244"/>
      <c r="S350" s="244"/>
      <c r="T350" s="245"/>
      <c r="U350" s="13"/>
      <c r="V350" s="13"/>
      <c r="W350" s="13"/>
      <c r="X350" s="13"/>
      <c r="Y350" s="13"/>
      <c r="Z350" s="13"/>
      <c r="AA350" s="13"/>
      <c r="AB350" s="13"/>
      <c r="AC350" s="13"/>
      <c r="AD350" s="13"/>
      <c r="AE350" s="13"/>
      <c r="AT350" s="246" t="s">
        <v>148</v>
      </c>
      <c r="AU350" s="246" t="s">
        <v>83</v>
      </c>
      <c r="AV350" s="13" t="s">
        <v>83</v>
      </c>
      <c r="AW350" s="13" t="s">
        <v>35</v>
      </c>
      <c r="AX350" s="13" t="s">
        <v>73</v>
      </c>
      <c r="AY350" s="246" t="s">
        <v>137</v>
      </c>
    </row>
    <row r="351" s="14" customFormat="1">
      <c r="A351" s="14"/>
      <c r="B351" s="247"/>
      <c r="C351" s="248"/>
      <c r="D351" s="232" t="s">
        <v>148</v>
      </c>
      <c r="E351" s="249" t="s">
        <v>19</v>
      </c>
      <c r="F351" s="250" t="s">
        <v>150</v>
      </c>
      <c r="G351" s="248"/>
      <c r="H351" s="251">
        <v>10</v>
      </c>
      <c r="I351" s="252"/>
      <c r="J351" s="248"/>
      <c r="K351" s="248"/>
      <c r="L351" s="253"/>
      <c r="M351" s="254"/>
      <c r="N351" s="255"/>
      <c r="O351" s="255"/>
      <c r="P351" s="255"/>
      <c r="Q351" s="255"/>
      <c r="R351" s="255"/>
      <c r="S351" s="255"/>
      <c r="T351" s="256"/>
      <c r="U351" s="14"/>
      <c r="V351" s="14"/>
      <c r="W351" s="14"/>
      <c r="X351" s="14"/>
      <c r="Y351" s="14"/>
      <c r="Z351" s="14"/>
      <c r="AA351" s="14"/>
      <c r="AB351" s="14"/>
      <c r="AC351" s="14"/>
      <c r="AD351" s="14"/>
      <c r="AE351" s="14"/>
      <c r="AT351" s="257" t="s">
        <v>148</v>
      </c>
      <c r="AU351" s="257" t="s">
        <v>83</v>
      </c>
      <c r="AV351" s="14" t="s">
        <v>144</v>
      </c>
      <c r="AW351" s="14" t="s">
        <v>35</v>
      </c>
      <c r="AX351" s="14" t="s">
        <v>81</v>
      </c>
      <c r="AY351" s="257" t="s">
        <v>137</v>
      </c>
    </row>
    <row r="352" s="2" customFormat="1" ht="16.5" customHeight="1">
      <c r="A352" s="39"/>
      <c r="B352" s="40"/>
      <c r="C352" s="219" t="s">
        <v>506</v>
      </c>
      <c r="D352" s="219" t="s">
        <v>139</v>
      </c>
      <c r="E352" s="220" t="s">
        <v>522</v>
      </c>
      <c r="F352" s="221" t="s">
        <v>523</v>
      </c>
      <c r="G352" s="222" t="s">
        <v>163</v>
      </c>
      <c r="H352" s="223">
        <v>396</v>
      </c>
      <c r="I352" s="224"/>
      <c r="J352" s="225">
        <f>ROUND(I352*H352,2)</f>
        <v>0</v>
      </c>
      <c r="K352" s="221" t="s">
        <v>143</v>
      </c>
      <c r="L352" s="45"/>
      <c r="M352" s="226" t="s">
        <v>19</v>
      </c>
      <c r="N352" s="227" t="s">
        <v>44</v>
      </c>
      <c r="O352" s="85"/>
      <c r="P352" s="228">
        <f>O352*H352</f>
        <v>0</v>
      </c>
      <c r="Q352" s="228">
        <v>0.00059999999999999995</v>
      </c>
      <c r="R352" s="228">
        <f>Q352*H352</f>
        <v>0.23759999999999998</v>
      </c>
      <c r="S352" s="228">
        <v>0</v>
      </c>
      <c r="T352" s="229">
        <f>S352*H352</f>
        <v>0</v>
      </c>
      <c r="U352" s="39"/>
      <c r="V352" s="39"/>
      <c r="W352" s="39"/>
      <c r="X352" s="39"/>
      <c r="Y352" s="39"/>
      <c r="Z352" s="39"/>
      <c r="AA352" s="39"/>
      <c r="AB352" s="39"/>
      <c r="AC352" s="39"/>
      <c r="AD352" s="39"/>
      <c r="AE352" s="39"/>
      <c r="AR352" s="230" t="s">
        <v>144</v>
      </c>
      <c r="AT352" s="230" t="s">
        <v>139</v>
      </c>
      <c r="AU352" s="230" t="s">
        <v>83</v>
      </c>
      <c r="AY352" s="18" t="s">
        <v>137</v>
      </c>
      <c r="BE352" s="231">
        <f>IF(N352="základní",J352,0)</f>
        <v>0</v>
      </c>
      <c r="BF352" s="231">
        <f>IF(N352="snížená",J352,0)</f>
        <v>0</v>
      </c>
      <c r="BG352" s="231">
        <f>IF(N352="zákl. přenesená",J352,0)</f>
        <v>0</v>
      </c>
      <c r="BH352" s="231">
        <f>IF(N352="sníž. přenesená",J352,0)</f>
        <v>0</v>
      </c>
      <c r="BI352" s="231">
        <f>IF(N352="nulová",J352,0)</f>
        <v>0</v>
      </c>
      <c r="BJ352" s="18" t="s">
        <v>81</v>
      </c>
      <c r="BK352" s="231">
        <f>ROUND(I352*H352,2)</f>
        <v>0</v>
      </c>
      <c r="BL352" s="18" t="s">
        <v>144</v>
      </c>
      <c r="BM352" s="230" t="s">
        <v>1013</v>
      </c>
    </row>
    <row r="353" s="2" customFormat="1">
      <c r="A353" s="39"/>
      <c r="B353" s="40"/>
      <c r="C353" s="41"/>
      <c r="D353" s="232" t="s">
        <v>146</v>
      </c>
      <c r="E353" s="41"/>
      <c r="F353" s="233" t="s">
        <v>525</v>
      </c>
      <c r="G353" s="41"/>
      <c r="H353" s="41"/>
      <c r="I353" s="137"/>
      <c r="J353" s="41"/>
      <c r="K353" s="41"/>
      <c r="L353" s="45"/>
      <c r="M353" s="234"/>
      <c r="N353" s="235"/>
      <c r="O353" s="85"/>
      <c r="P353" s="85"/>
      <c r="Q353" s="85"/>
      <c r="R353" s="85"/>
      <c r="S353" s="85"/>
      <c r="T353" s="86"/>
      <c r="U353" s="39"/>
      <c r="V353" s="39"/>
      <c r="W353" s="39"/>
      <c r="X353" s="39"/>
      <c r="Y353" s="39"/>
      <c r="Z353" s="39"/>
      <c r="AA353" s="39"/>
      <c r="AB353" s="39"/>
      <c r="AC353" s="39"/>
      <c r="AD353" s="39"/>
      <c r="AE353" s="39"/>
      <c r="AT353" s="18" t="s">
        <v>146</v>
      </c>
      <c r="AU353" s="18" t="s">
        <v>83</v>
      </c>
    </row>
    <row r="354" s="13" customFormat="1">
      <c r="A354" s="13"/>
      <c r="B354" s="236"/>
      <c r="C354" s="237"/>
      <c r="D354" s="232" t="s">
        <v>148</v>
      </c>
      <c r="E354" s="238" t="s">
        <v>19</v>
      </c>
      <c r="F354" s="239" t="s">
        <v>1014</v>
      </c>
      <c r="G354" s="237"/>
      <c r="H354" s="240">
        <v>396</v>
      </c>
      <c r="I354" s="241"/>
      <c r="J354" s="237"/>
      <c r="K354" s="237"/>
      <c r="L354" s="242"/>
      <c r="M354" s="243"/>
      <c r="N354" s="244"/>
      <c r="O354" s="244"/>
      <c r="P354" s="244"/>
      <c r="Q354" s="244"/>
      <c r="R354" s="244"/>
      <c r="S354" s="244"/>
      <c r="T354" s="245"/>
      <c r="U354" s="13"/>
      <c r="V354" s="13"/>
      <c r="W354" s="13"/>
      <c r="X354" s="13"/>
      <c r="Y354" s="13"/>
      <c r="Z354" s="13"/>
      <c r="AA354" s="13"/>
      <c r="AB354" s="13"/>
      <c r="AC354" s="13"/>
      <c r="AD354" s="13"/>
      <c r="AE354" s="13"/>
      <c r="AT354" s="246" t="s">
        <v>148</v>
      </c>
      <c r="AU354" s="246" t="s">
        <v>83</v>
      </c>
      <c r="AV354" s="13" t="s">
        <v>83</v>
      </c>
      <c r="AW354" s="13" t="s">
        <v>35</v>
      </c>
      <c r="AX354" s="13" t="s">
        <v>73</v>
      </c>
      <c r="AY354" s="246" t="s">
        <v>137</v>
      </c>
    </row>
    <row r="355" s="14" customFormat="1">
      <c r="A355" s="14"/>
      <c r="B355" s="247"/>
      <c r="C355" s="248"/>
      <c r="D355" s="232" t="s">
        <v>148</v>
      </c>
      <c r="E355" s="249" t="s">
        <v>19</v>
      </c>
      <c r="F355" s="250" t="s">
        <v>150</v>
      </c>
      <c r="G355" s="248"/>
      <c r="H355" s="251">
        <v>396</v>
      </c>
      <c r="I355" s="252"/>
      <c r="J355" s="248"/>
      <c r="K355" s="248"/>
      <c r="L355" s="253"/>
      <c r="M355" s="254"/>
      <c r="N355" s="255"/>
      <c r="O355" s="255"/>
      <c r="P355" s="255"/>
      <c r="Q355" s="255"/>
      <c r="R355" s="255"/>
      <c r="S355" s="255"/>
      <c r="T355" s="256"/>
      <c r="U355" s="14"/>
      <c r="V355" s="14"/>
      <c r="W355" s="14"/>
      <c r="X355" s="14"/>
      <c r="Y355" s="14"/>
      <c r="Z355" s="14"/>
      <c r="AA355" s="14"/>
      <c r="AB355" s="14"/>
      <c r="AC355" s="14"/>
      <c r="AD355" s="14"/>
      <c r="AE355" s="14"/>
      <c r="AT355" s="257" t="s">
        <v>148</v>
      </c>
      <c r="AU355" s="257" t="s">
        <v>83</v>
      </c>
      <c r="AV355" s="14" t="s">
        <v>144</v>
      </c>
      <c r="AW355" s="14" t="s">
        <v>35</v>
      </c>
      <c r="AX355" s="14" t="s">
        <v>81</v>
      </c>
      <c r="AY355" s="257" t="s">
        <v>137</v>
      </c>
    </row>
    <row r="356" s="2" customFormat="1" ht="16.5" customHeight="1">
      <c r="A356" s="39"/>
      <c r="B356" s="40"/>
      <c r="C356" s="219" t="s">
        <v>511</v>
      </c>
      <c r="D356" s="219" t="s">
        <v>139</v>
      </c>
      <c r="E356" s="220" t="s">
        <v>528</v>
      </c>
      <c r="F356" s="221" t="s">
        <v>529</v>
      </c>
      <c r="G356" s="222" t="s">
        <v>163</v>
      </c>
      <c r="H356" s="223">
        <v>396</v>
      </c>
      <c r="I356" s="224"/>
      <c r="J356" s="225">
        <f>ROUND(I356*H356,2)</f>
        <v>0</v>
      </c>
      <c r="K356" s="221" t="s">
        <v>143</v>
      </c>
      <c r="L356" s="45"/>
      <c r="M356" s="226" t="s">
        <v>19</v>
      </c>
      <c r="N356" s="227" t="s">
        <v>44</v>
      </c>
      <c r="O356" s="85"/>
      <c r="P356" s="228">
        <f>O356*H356</f>
        <v>0</v>
      </c>
      <c r="Q356" s="228">
        <v>0.0025999999999999999</v>
      </c>
      <c r="R356" s="228">
        <f>Q356*H356</f>
        <v>1.0295999999999999</v>
      </c>
      <c r="S356" s="228">
        <v>0</v>
      </c>
      <c r="T356" s="229">
        <f>S356*H356</f>
        <v>0</v>
      </c>
      <c r="U356" s="39"/>
      <c r="V356" s="39"/>
      <c r="W356" s="39"/>
      <c r="X356" s="39"/>
      <c r="Y356" s="39"/>
      <c r="Z356" s="39"/>
      <c r="AA356" s="39"/>
      <c r="AB356" s="39"/>
      <c r="AC356" s="39"/>
      <c r="AD356" s="39"/>
      <c r="AE356" s="39"/>
      <c r="AR356" s="230" t="s">
        <v>144</v>
      </c>
      <c r="AT356" s="230" t="s">
        <v>139</v>
      </c>
      <c r="AU356" s="230" t="s">
        <v>83</v>
      </c>
      <c r="AY356" s="18" t="s">
        <v>137</v>
      </c>
      <c r="BE356" s="231">
        <f>IF(N356="základní",J356,0)</f>
        <v>0</v>
      </c>
      <c r="BF356" s="231">
        <f>IF(N356="snížená",J356,0)</f>
        <v>0</v>
      </c>
      <c r="BG356" s="231">
        <f>IF(N356="zákl. přenesená",J356,0)</f>
        <v>0</v>
      </c>
      <c r="BH356" s="231">
        <f>IF(N356="sníž. přenesená",J356,0)</f>
        <v>0</v>
      </c>
      <c r="BI356" s="231">
        <f>IF(N356="nulová",J356,0)</f>
        <v>0</v>
      </c>
      <c r="BJ356" s="18" t="s">
        <v>81</v>
      </c>
      <c r="BK356" s="231">
        <f>ROUND(I356*H356,2)</f>
        <v>0</v>
      </c>
      <c r="BL356" s="18" t="s">
        <v>144</v>
      </c>
      <c r="BM356" s="230" t="s">
        <v>1015</v>
      </c>
    </row>
    <row r="357" s="2" customFormat="1">
      <c r="A357" s="39"/>
      <c r="B357" s="40"/>
      <c r="C357" s="41"/>
      <c r="D357" s="232" t="s">
        <v>146</v>
      </c>
      <c r="E357" s="41"/>
      <c r="F357" s="233" t="s">
        <v>531</v>
      </c>
      <c r="G357" s="41"/>
      <c r="H357" s="41"/>
      <c r="I357" s="137"/>
      <c r="J357" s="41"/>
      <c r="K357" s="41"/>
      <c r="L357" s="45"/>
      <c r="M357" s="234"/>
      <c r="N357" s="235"/>
      <c r="O357" s="85"/>
      <c r="P357" s="85"/>
      <c r="Q357" s="85"/>
      <c r="R357" s="85"/>
      <c r="S357" s="85"/>
      <c r="T357" s="86"/>
      <c r="U357" s="39"/>
      <c r="V357" s="39"/>
      <c r="W357" s="39"/>
      <c r="X357" s="39"/>
      <c r="Y357" s="39"/>
      <c r="Z357" s="39"/>
      <c r="AA357" s="39"/>
      <c r="AB357" s="39"/>
      <c r="AC357" s="39"/>
      <c r="AD357" s="39"/>
      <c r="AE357" s="39"/>
      <c r="AT357" s="18" t="s">
        <v>146</v>
      </c>
      <c r="AU357" s="18" t="s">
        <v>83</v>
      </c>
    </row>
    <row r="358" s="2" customFormat="1" ht="24" customHeight="1">
      <c r="A358" s="39"/>
      <c r="B358" s="40"/>
      <c r="C358" s="219" t="s">
        <v>517</v>
      </c>
      <c r="D358" s="219" t="s">
        <v>139</v>
      </c>
      <c r="E358" s="220" t="s">
        <v>533</v>
      </c>
      <c r="F358" s="221" t="s">
        <v>534</v>
      </c>
      <c r="G358" s="222" t="s">
        <v>163</v>
      </c>
      <c r="H358" s="223">
        <v>396</v>
      </c>
      <c r="I358" s="224"/>
      <c r="J358" s="225">
        <f>ROUND(I358*H358,2)</f>
        <v>0</v>
      </c>
      <c r="K358" s="221" t="s">
        <v>143</v>
      </c>
      <c r="L358" s="45"/>
      <c r="M358" s="226" t="s">
        <v>19</v>
      </c>
      <c r="N358" s="227" t="s">
        <v>44</v>
      </c>
      <c r="O358" s="85"/>
      <c r="P358" s="228">
        <f>O358*H358</f>
        <v>0</v>
      </c>
      <c r="Q358" s="228">
        <v>1.0000000000000001E-05</v>
      </c>
      <c r="R358" s="228">
        <f>Q358*H358</f>
        <v>0.00396</v>
      </c>
      <c r="S358" s="228">
        <v>0</v>
      </c>
      <c r="T358" s="229">
        <f>S358*H358</f>
        <v>0</v>
      </c>
      <c r="U358" s="39"/>
      <c r="V358" s="39"/>
      <c r="W358" s="39"/>
      <c r="X358" s="39"/>
      <c r="Y358" s="39"/>
      <c r="Z358" s="39"/>
      <c r="AA358" s="39"/>
      <c r="AB358" s="39"/>
      <c r="AC358" s="39"/>
      <c r="AD358" s="39"/>
      <c r="AE358" s="39"/>
      <c r="AR358" s="230" t="s">
        <v>144</v>
      </c>
      <c r="AT358" s="230" t="s">
        <v>139</v>
      </c>
      <c r="AU358" s="230" t="s">
        <v>83</v>
      </c>
      <c r="AY358" s="18" t="s">
        <v>137</v>
      </c>
      <c r="BE358" s="231">
        <f>IF(N358="základní",J358,0)</f>
        <v>0</v>
      </c>
      <c r="BF358" s="231">
        <f>IF(N358="snížená",J358,0)</f>
        <v>0</v>
      </c>
      <c r="BG358" s="231">
        <f>IF(N358="zákl. přenesená",J358,0)</f>
        <v>0</v>
      </c>
      <c r="BH358" s="231">
        <f>IF(N358="sníž. přenesená",J358,0)</f>
        <v>0</v>
      </c>
      <c r="BI358" s="231">
        <f>IF(N358="nulová",J358,0)</f>
        <v>0</v>
      </c>
      <c r="BJ358" s="18" t="s">
        <v>81</v>
      </c>
      <c r="BK358" s="231">
        <f>ROUND(I358*H358,2)</f>
        <v>0</v>
      </c>
      <c r="BL358" s="18" t="s">
        <v>144</v>
      </c>
      <c r="BM358" s="230" t="s">
        <v>1016</v>
      </c>
    </row>
    <row r="359" s="2" customFormat="1">
      <c r="A359" s="39"/>
      <c r="B359" s="40"/>
      <c r="C359" s="41"/>
      <c r="D359" s="232" t="s">
        <v>146</v>
      </c>
      <c r="E359" s="41"/>
      <c r="F359" s="233" t="s">
        <v>536</v>
      </c>
      <c r="G359" s="41"/>
      <c r="H359" s="41"/>
      <c r="I359" s="137"/>
      <c r="J359" s="41"/>
      <c r="K359" s="41"/>
      <c r="L359" s="45"/>
      <c r="M359" s="234"/>
      <c r="N359" s="235"/>
      <c r="O359" s="85"/>
      <c r="P359" s="85"/>
      <c r="Q359" s="85"/>
      <c r="R359" s="85"/>
      <c r="S359" s="85"/>
      <c r="T359" s="86"/>
      <c r="U359" s="39"/>
      <c r="V359" s="39"/>
      <c r="W359" s="39"/>
      <c r="X359" s="39"/>
      <c r="Y359" s="39"/>
      <c r="Z359" s="39"/>
      <c r="AA359" s="39"/>
      <c r="AB359" s="39"/>
      <c r="AC359" s="39"/>
      <c r="AD359" s="39"/>
      <c r="AE359" s="39"/>
      <c r="AT359" s="18" t="s">
        <v>146</v>
      </c>
      <c r="AU359" s="18" t="s">
        <v>83</v>
      </c>
    </row>
    <row r="360" s="2" customFormat="1" ht="24" customHeight="1">
      <c r="A360" s="39"/>
      <c r="B360" s="40"/>
      <c r="C360" s="219" t="s">
        <v>521</v>
      </c>
      <c r="D360" s="219" t="s">
        <v>139</v>
      </c>
      <c r="E360" s="220" t="s">
        <v>538</v>
      </c>
      <c r="F360" s="221" t="s">
        <v>539</v>
      </c>
      <c r="G360" s="222" t="s">
        <v>202</v>
      </c>
      <c r="H360" s="223">
        <v>99</v>
      </c>
      <c r="I360" s="224"/>
      <c r="J360" s="225">
        <f>ROUND(I360*H360,2)</f>
        <v>0</v>
      </c>
      <c r="K360" s="221" t="s">
        <v>143</v>
      </c>
      <c r="L360" s="45"/>
      <c r="M360" s="226" t="s">
        <v>19</v>
      </c>
      <c r="N360" s="227" t="s">
        <v>44</v>
      </c>
      <c r="O360" s="85"/>
      <c r="P360" s="228">
        <f>O360*H360</f>
        <v>0</v>
      </c>
      <c r="Q360" s="228">
        <v>0.16849</v>
      </c>
      <c r="R360" s="228">
        <f>Q360*H360</f>
        <v>16.680510000000002</v>
      </c>
      <c r="S360" s="228">
        <v>0</v>
      </c>
      <c r="T360" s="229">
        <f>S360*H360</f>
        <v>0</v>
      </c>
      <c r="U360" s="39"/>
      <c r="V360" s="39"/>
      <c r="W360" s="39"/>
      <c r="X360" s="39"/>
      <c r="Y360" s="39"/>
      <c r="Z360" s="39"/>
      <c r="AA360" s="39"/>
      <c r="AB360" s="39"/>
      <c r="AC360" s="39"/>
      <c r="AD360" s="39"/>
      <c r="AE360" s="39"/>
      <c r="AR360" s="230" t="s">
        <v>144</v>
      </c>
      <c r="AT360" s="230" t="s">
        <v>139</v>
      </c>
      <c r="AU360" s="230" t="s">
        <v>83</v>
      </c>
      <c r="AY360" s="18" t="s">
        <v>137</v>
      </c>
      <c r="BE360" s="231">
        <f>IF(N360="základní",J360,0)</f>
        <v>0</v>
      </c>
      <c r="BF360" s="231">
        <f>IF(N360="snížená",J360,0)</f>
        <v>0</v>
      </c>
      <c r="BG360" s="231">
        <f>IF(N360="zákl. přenesená",J360,0)</f>
        <v>0</v>
      </c>
      <c r="BH360" s="231">
        <f>IF(N360="sníž. přenesená",J360,0)</f>
        <v>0</v>
      </c>
      <c r="BI360" s="231">
        <f>IF(N360="nulová",J360,0)</f>
        <v>0</v>
      </c>
      <c r="BJ360" s="18" t="s">
        <v>81</v>
      </c>
      <c r="BK360" s="231">
        <f>ROUND(I360*H360,2)</f>
        <v>0</v>
      </c>
      <c r="BL360" s="18" t="s">
        <v>144</v>
      </c>
      <c r="BM360" s="230" t="s">
        <v>1017</v>
      </c>
    </row>
    <row r="361" s="2" customFormat="1">
      <c r="A361" s="39"/>
      <c r="B361" s="40"/>
      <c r="C361" s="41"/>
      <c r="D361" s="232" t="s">
        <v>146</v>
      </c>
      <c r="E361" s="41"/>
      <c r="F361" s="233" t="s">
        <v>541</v>
      </c>
      <c r="G361" s="41"/>
      <c r="H361" s="41"/>
      <c r="I361" s="137"/>
      <c r="J361" s="41"/>
      <c r="K361" s="41"/>
      <c r="L361" s="45"/>
      <c r="M361" s="234"/>
      <c r="N361" s="235"/>
      <c r="O361" s="85"/>
      <c r="P361" s="85"/>
      <c r="Q361" s="85"/>
      <c r="R361" s="85"/>
      <c r="S361" s="85"/>
      <c r="T361" s="86"/>
      <c r="U361" s="39"/>
      <c r="V361" s="39"/>
      <c r="W361" s="39"/>
      <c r="X361" s="39"/>
      <c r="Y361" s="39"/>
      <c r="Z361" s="39"/>
      <c r="AA361" s="39"/>
      <c r="AB361" s="39"/>
      <c r="AC361" s="39"/>
      <c r="AD361" s="39"/>
      <c r="AE361" s="39"/>
      <c r="AT361" s="18" t="s">
        <v>146</v>
      </c>
      <c r="AU361" s="18" t="s">
        <v>83</v>
      </c>
    </row>
    <row r="362" s="13" customFormat="1">
      <c r="A362" s="13"/>
      <c r="B362" s="236"/>
      <c r="C362" s="237"/>
      <c r="D362" s="232" t="s">
        <v>148</v>
      </c>
      <c r="E362" s="238" t="s">
        <v>19</v>
      </c>
      <c r="F362" s="239" t="s">
        <v>1018</v>
      </c>
      <c r="G362" s="237"/>
      <c r="H362" s="240">
        <v>99</v>
      </c>
      <c r="I362" s="241"/>
      <c r="J362" s="237"/>
      <c r="K362" s="237"/>
      <c r="L362" s="242"/>
      <c r="M362" s="243"/>
      <c r="N362" s="244"/>
      <c r="O362" s="244"/>
      <c r="P362" s="244"/>
      <c r="Q362" s="244"/>
      <c r="R362" s="244"/>
      <c r="S362" s="244"/>
      <c r="T362" s="245"/>
      <c r="U362" s="13"/>
      <c r="V362" s="13"/>
      <c r="W362" s="13"/>
      <c r="X362" s="13"/>
      <c r="Y362" s="13"/>
      <c r="Z362" s="13"/>
      <c r="AA362" s="13"/>
      <c r="AB362" s="13"/>
      <c r="AC362" s="13"/>
      <c r="AD362" s="13"/>
      <c r="AE362" s="13"/>
      <c r="AT362" s="246" t="s">
        <v>148</v>
      </c>
      <c r="AU362" s="246" t="s">
        <v>83</v>
      </c>
      <c r="AV362" s="13" t="s">
        <v>83</v>
      </c>
      <c r="AW362" s="13" t="s">
        <v>35</v>
      </c>
      <c r="AX362" s="13" t="s">
        <v>73</v>
      </c>
      <c r="AY362" s="246" t="s">
        <v>137</v>
      </c>
    </row>
    <row r="363" s="14" customFormat="1">
      <c r="A363" s="14"/>
      <c r="B363" s="247"/>
      <c r="C363" s="248"/>
      <c r="D363" s="232" t="s">
        <v>148</v>
      </c>
      <c r="E363" s="249" t="s">
        <v>19</v>
      </c>
      <c r="F363" s="250" t="s">
        <v>150</v>
      </c>
      <c r="G363" s="248"/>
      <c r="H363" s="251">
        <v>99</v>
      </c>
      <c r="I363" s="252"/>
      <c r="J363" s="248"/>
      <c r="K363" s="248"/>
      <c r="L363" s="253"/>
      <c r="M363" s="254"/>
      <c r="N363" s="255"/>
      <c r="O363" s="255"/>
      <c r="P363" s="255"/>
      <c r="Q363" s="255"/>
      <c r="R363" s="255"/>
      <c r="S363" s="255"/>
      <c r="T363" s="256"/>
      <c r="U363" s="14"/>
      <c r="V363" s="14"/>
      <c r="W363" s="14"/>
      <c r="X363" s="14"/>
      <c r="Y363" s="14"/>
      <c r="Z363" s="14"/>
      <c r="AA363" s="14"/>
      <c r="AB363" s="14"/>
      <c r="AC363" s="14"/>
      <c r="AD363" s="14"/>
      <c r="AE363" s="14"/>
      <c r="AT363" s="257" t="s">
        <v>148</v>
      </c>
      <c r="AU363" s="257" t="s">
        <v>83</v>
      </c>
      <c r="AV363" s="14" t="s">
        <v>144</v>
      </c>
      <c r="AW363" s="14" t="s">
        <v>35</v>
      </c>
      <c r="AX363" s="14" t="s">
        <v>81</v>
      </c>
      <c r="AY363" s="257" t="s">
        <v>137</v>
      </c>
    </row>
    <row r="364" s="2" customFormat="1" ht="16.5" customHeight="1">
      <c r="A364" s="39"/>
      <c r="B364" s="40"/>
      <c r="C364" s="258" t="s">
        <v>527</v>
      </c>
      <c r="D364" s="258" t="s">
        <v>275</v>
      </c>
      <c r="E364" s="259" t="s">
        <v>544</v>
      </c>
      <c r="F364" s="260" t="s">
        <v>545</v>
      </c>
      <c r="G364" s="261" t="s">
        <v>202</v>
      </c>
      <c r="H364" s="262">
        <v>100.98</v>
      </c>
      <c r="I364" s="263"/>
      <c r="J364" s="264">
        <f>ROUND(I364*H364,2)</f>
        <v>0</v>
      </c>
      <c r="K364" s="260" t="s">
        <v>143</v>
      </c>
      <c r="L364" s="265"/>
      <c r="M364" s="266" t="s">
        <v>19</v>
      </c>
      <c r="N364" s="267" t="s">
        <v>44</v>
      </c>
      <c r="O364" s="85"/>
      <c r="P364" s="228">
        <f>O364*H364</f>
        <v>0</v>
      </c>
      <c r="Q364" s="228">
        <v>0.055</v>
      </c>
      <c r="R364" s="228">
        <f>Q364*H364</f>
        <v>5.5539000000000005</v>
      </c>
      <c r="S364" s="228">
        <v>0</v>
      </c>
      <c r="T364" s="229">
        <f>S364*H364</f>
        <v>0</v>
      </c>
      <c r="U364" s="39"/>
      <c r="V364" s="39"/>
      <c r="W364" s="39"/>
      <c r="X364" s="39"/>
      <c r="Y364" s="39"/>
      <c r="Z364" s="39"/>
      <c r="AA364" s="39"/>
      <c r="AB364" s="39"/>
      <c r="AC364" s="39"/>
      <c r="AD364" s="39"/>
      <c r="AE364" s="39"/>
      <c r="AR364" s="230" t="s">
        <v>181</v>
      </c>
      <c r="AT364" s="230" t="s">
        <v>275</v>
      </c>
      <c r="AU364" s="230" t="s">
        <v>83</v>
      </c>
      <c r="AY364" s="18" t="s">
        <v>137</v>
      </c>
      <c r="BE364" s="231">
        <f>IF(N364="základní",J364,0)</f>
        <v>0</v>
      </c>
      <c r="BF364" s="231">
        <f>IF(N364="snížená",J364,0)</f>
        <v>0</v>
      </c>
      <c r="BG364" s="231">
        <f>IF(N364="zákl. přenesená",J364,0)</f>
        <v>0</v>
      </c>
      <c r="BH364" s="231">
        <f>IF(N364="sníž. přenesená",J364,0)</f>
        <v>0</v>
      </c>
      <c r="BI364" s="231">
        <f>IF(N364="nulová",J364,0)</f>
        <v>0</v>
      </c>
      <c r="BJ364" s="18" t="s">
        <v>81</v>
      </c>
      <c r="BK364" s="231">
        <f>ROUND(I364*H364,2)</f>
        <v>0</v>
      </c>
      <c r="BL364" s="18" t="s">
        <v>144</v>
      </c>
      <c r="BM364" s="230" t="s">
        <v>1019</v>
      </c>
    </row>
    <row r="365" s="13" customFormat="1">
      <c r="A365" s="13"/>
      <c r="B365" s="236"/>
      <c r="C365" s="237"/>
      <c r="D365" s="232" t="s">
        <v>148</v>
      </c>
      <c r="E365" s="238" t="s">
        <v>19</v>
      </c>
      <c r="F365" s="239" t="s">
        <v>1020</v>
      </c>
      <c r="G365" s="237"/>
      <c r="H365" s="240">
        <v>100.98</v>
      </c>
      <c r="I365" s="241"/>
      <c r="J365" s="237"/>
      <c r="K365" s="237"/>
      <c r="L365" s="242"/>
      <c r="M365" s="243"/>
      <c r="N365" s="244"/>
      <c r="O365" s="244"/>
      <c r="P365" s="244"/>
      <c r="Q365" s="244"/>
      <c r="R365" s="244"/>
      <c r="S365" s="244"/>
      <c r="T365" s="245"/>
      <c r="U365" s="13"/>
      <c r="V365" s="13"/>
      <c r="W365" s="13"/>
      <c r="X365" s="13"/>
      <c r="Y365" s="13"/>
      <c r="Z365" s="13"/>
      <c r="AA365" s="13"/>
      <c r="AB365" s="13"/>
      <c r="AC365" s="13"/>
      <c r="AD365" s="13"/>
      <c r="AE365" s="13"/>
      <c r="AT365" s="246" t="s">
        <v>148</v>
      </c>
      <c r="AU365" s="246" t="s">
        <v>83</v>
      </c>
      <c r="AV365" s="13" t="s">
        <v>83</v>
      </c>
      <c r="AW365" s="13" t="s">
        <v>35</v>
      </c>
      <c r="AX365" s="13" t="s">
        <v>73</v>
      </c>
      <c r="AY365" s="246" t="s">
        <v>137</v>
      </c>
    </row>
    <row r="366" s="14" customFormat="1">
      <c r="A366" s="14"/>
      <c r="B366" s="247"/>
      <c r="C366" s="248"/>
      <c r="D366" s="232" t="s">
        <v>148</v>
      </c>
      <c r="E366" s="249" t="s">
        <v>19</v>
      </c>
      <c r="F366" s="250" t="s">
        <v>150</v>
      </c>
      <c r="G366" s="248"/>
      <c r="H366" s="251">
        <v>100.98</v>
      </c>
      <c r="I366" s="252"/>
      <c r="J366" s="248"/>
      <c r="K366" s="248"/>
      <c r="L366" s="253"/>
      <c r="M366" s="254"/>
      <c r="N366" s="255"/>
      <c r="O366" s="255"/>
      <c r="P366" s="255"/>
      <c r="Q366" s="255"/>
      <c r="R366" s="255"/>
      <c r="S366" s="255"/>
      <c r="T366" s="256"/>
      <c r="U366" s="14"/>
      <c r="V366" s="14"/>
      <c r="W366" s="14"/>
      <c r="X366" s="14"/>
      <c r="Y366" s="14"/>
      <c r="Z366" s="14"/>
      <c r="AA366" s="14"/>
      <c r="AB366" s="14"/>
      <c r="AC366" s="14"/>
      <c r="AD366" s="14"/>
      <c r="AE366" s="14"/>
      <c r="AT366" s="257" t="s">
        <v>148</v>
      </c>
      <c r="AU366" s="257" t="s">
        <v>83</v>
      </c>
      <c r="AV366" s="14" t="s">
        <v>144</v>
      </c>
      <c r="AW366" s="14" t="s">
        <v>35</v>
      </c>
      <c r="AX366" s="14" t="s">
        <v>81</v>
      </c>
      <c r="AY366" s="257" t="s">
        <v>137</v>
      </c>
    </row>
    <row r="367" s="2" customFormat="1" ht="24" customHeight="1">
      <c r="A367" s="39"/>
      <c r="B367" s="40"/>
      <c r="C367" s="219" t="s">
        <v>532</v>
      </c>
      <c r="D367" s="219" t="s">
        <v>139</v>
      </c>
      <c r="E367" s="220" t="s">
        <v>549</v>
      </c>
      <c r="F367" s="221" t="s">
        <v>550</v>
      </c>
      <c r="G367" s="222" t="s">
        <v>202</v>
      </c>
      <c r="H367" s="223">
        <v>730.26999999999998</v>
      </c>
      <c r="I367" s="224"/>
      <c r="J367" s="225">
        <f>ROUND(I367*H367,2)</f>
        <v>0</v>
      </c>
      <c r="K367" s="221" t="s">
        <v>143</v>
      </c>
      <c r="L367" s="45"/>
      <c r="M367" s="226" t="s">
        <v>19</v>
      </c>
      <c r="N367" s="227" t="s">
        <v>44</v>
      </c>
      <c r="O367" s="85"/>
      <c r="P367" s="228">
        <f>O367*H367</f>
        <v>0</v>
      </c>
      <c r="Q367" s="228">
        <v>0.16849</v>
      </c>
      <c r="R367" s="228">
        <f>Q367*H367</f>
        <v>123.0431923</v>
      </c>
      <c r="S367" s="228">
        <v>0</v>
      </c>
      <c r="T367" s="229">
        <f>S367*H367</f>
        <v>0</v>
      </c>
      <c r="U367" s="39"/>
      <c r="V367" s="39"/>
      <c r="W367" s="39"/>
      <c r="X367" s="39"/>
      <c r="Y367" s="39"/>
      <c r="Z367" s="39"/>
      <c r="AA367" s="39"/>
      <c r="AB367" s="39"/>
      <c r="AC367" s="39"/>
      <c r="AD367" s="39"/>
      <c r="AE367" s="39"/>
      <c r="AR367" s="230" t="s">
        <v>144</v>
      </c>
      <c r="AT367" s="230" t="s">
        <v>139</v>
      </c>
      <c r="AU367" s="230" t="s">
        <v>83</v>
      </c>
      <c r="AY367" s="18" t="s">
        <v>137</v>
      </c>
      <c r="BE367" s="231">
        <f>IF(N367="základní",J367,0)</f>
        <v>0</v>
      </c>
      <c r="BF367" s="231">
        <f>IF(N367="snížená",J367,0)</f>
        <v>0</v>
      </c>
      <c r="BG367" s="231">
        <f>IF(N367="zákl. přenesená",J367,0)</f>
        <v>0</v>
      </c>
      <c r="BH367" s="231">
        <f>IF(N367="sníž. přenesená",J367,0)</f>
        <v>0</v>
      </c>
      <c r="BI367" s="231">
        <f>IF(N367="nulová",J367,0)</f>
        <v>0</v>
      </c>
      <c r="BJ367" s="18" t="s">
        <v>81</v>
      </c>
      <c r="BK367" s="231">
        <f>ROUND(I367*H367,2)</f>
        <v>0</v>
      </c>
      <c r="BL367" s="18" t="s">
        <v>144</v>
      </c>
      <c r="BM367" s="230" t="s">
        <v>1021</v>
      </c>
    </row>
    <row r="368" s="2" customFormat="1">
      <c r="A368" s="39"/>
      <c r="B368" s="40"/>
      <c r="C368" s="41"/>
      <c r="D368" s="232" t="s">
        <v>146</v>
      </c>
      <c r="E368" s="41"/>
      <c r="F368" s="233" t="s">
        <v>552</v>
      </c>
      <c r="G368" s="41"/>
      <c r="H368" s="41"/>
      <c r="I368" s="137"/>
      <c r="J368" s="41"/>
      <c r="K368" s="41"/>
      <c r="L368" s="45"/>
      <c r="M368" s="234"/>
      <c r="N368" s="235"/>
      <c r="O368" s="85"/>
      <c r="P368" s="85"/>
      <c r="Q368" s="85"/>
      <c r="R368" s="85"/>
      <c r="S368" s="85"/>
      <c r="T368" s="86"/>
      <c r="U368" s="39"/>
      <c r="V368" s="39"/>
      <c r="W368" s="39"/>
      <c r="X368" s="39"/>
      <c r="Y368" s="39"/>
      <c r="Z368" s="39"/>
      <c r="AA368" s="39"/>
      <c r="AB368" s="39"/>
      <c r="AC368" s="39"/>
      <c r="AD368" s="39"/>
      <c r="AE368" s="39"/>
      <c r="AT368" s="18" t="s">
        <v>146</v>
      </c>
      <c r="AU368" s="18" t="s">
        <v>83</v>
      </c>
    </row>
    <row r="369" s="15" customFormat="1">
      <c r="A369" s="15"/>
      <c r="B369" s="268"/>
      <c r="C369" s="269"/>
      <c r="D369" s="232" t="s">
        <v>148</v>
      </c>
      <c r="E369" s="270" t="s">
        <v>19</v>
      </c>
      <c r="F369" s="271" t="s">
        <v>553</v>
      </c>
      <c r="G369" s="269"/>
      <c r="H369" s="270" t="s">
        <v>19</v>
      </c>
      <c r="I369" s="272"/>
      <c r="J369" s="269"/>
      <c r="K369" s="269"/>
      <c r="L369" s="273"/>
      <c r="M369" s="274"/>
      <c r="N369" s="275"/>
      <c r="O369" s="275"/>
      <c r="P369" s="275"/>
      <c r="Q369" s="275"/>
      <c r="R369" s="275"/>
      <c r="S369" s="275"/>
      <c r="T369" s="276"/>
      <c r="U369" s="15"/>
      <c r="V369" s="15"/>
      <c r="W369" s="15"/>
      <c r="X369" s="15"/>
      <c r="Y369" s="15"/>
      <c r="Z369" s="15"/>
      <c r="AA369" s="15"/>
      <c r="AB369" s="15"/>
      <c r="AC369" s="15"/>
      <c r="AD369" s="15"/>
      <c r="AE369" s="15"/>
      <c r="AT369" s="277" t="s">
        <v>148</v>
      </c>
      <c r="AU369" s="277" t="s">
        <v>83</v>
      </c>
      <c r="AV369" s="15" t="s">
        <v>81</v>
      </c>
      <c r="AW369" s="15" t="s">
        <v>35</v>
      </c>
      <c r="AX369" s="15" t="s">
        <v>73</v>
      </c>
      <c r="AY369" s="277" t="s">
        <v>137</v>
      </c>
    </row>
    <row r="370" s="13" customFormat="1">
      <c r="A370" s="13"/>
      <c r="B370" s="236"/>
      <c r="C370" s="237"/>
      <c r="D370" s="232" t="s">
        <v>148</v>
      </c>
      <c r="E370" s="238" t="s">
        <v>19</v>
      </c>
      <c r="F370" s="239" t="s">
        <v>1022</v>
      </c>
      <c r="G370" s="237"/>
      <c r="H370" s="240">
        <v>416</v>
      </c>
      <c r="I370" s="241"/>
      <c r="J370" s="237"/>
      <c r="K370" s="237"/>
      <c r="L370" s="242"/>
      <c r="M370" s="243"/>
      <c r="N370" s="244"/>
      <c r="O370" s="244"/>
      <c r="P370" s="244"/>
      <c r="Q370" s="244"/>
      <c r="R370" s="244"/>
      <c r="S370" s="244"/>
      <c r="T370" s="245"/>
      <c r="U370" s="13"/>
      <c r="V370" s="13"/>
      <c r="W370" s="13"/>
      <c r="X370" s="13"/>
      <c r="Y370" s="13"/>
      <c r="Z370" s="13"/>
      <c r="AA370" s="13"/>
      <c r="AB370" s="13"/>
      <c r="AC370" s="13"/>
      <c r="AD370" s="13"/>
      <c r="AE370" s="13"/>
      <c r="AT370" s="246" t="s">
        <v>148</v>
      </c>
      <c r="AU370" s="246" t="s">
        <v>83</v>
      </c>
      <c r="AV370" s="13" t="s">
        <v>83</v>
      </c>
      <c r="AW370" s="13" t="s">
        <v>35</v>
      </c>
      <c r="AX370" s="13" t="s">
        <v>73</v>
      </c>
      <c r="AY370" s="246" t="s">
        <v>137</v>
      </c>
    </row>
    <row r="371" s="13" customFormat="1">
      <c r="A371" s="13"/>
      <c r="B371" s="236"/>
      <c r="C371" s="237"/>
      <c r="D371" s="232" t="s">
        <v>148</v>
      </c>
      <c r="E371" s="238" t="s">
        <v>19</v>
      </c>
      <c r="F371" s="239" t="s">
        <v>1023</v>
      </c>
      <c r="G371" s="237"/>
      <c r="H371" s="240">
        <v>273</v>
      </c>
      <c r="I371" s="241"/>
      <c r="J371" s="237"/>
      <c r="K371" s="237"/>
      <c r="L371" s="242"/>
      <c r="M371" s="243"/>
      <c r="N371" s="244"/>
      <c r="O371" s="244"/>
      <c r="P371" s="244"/>
      <c r="Q371" s="244"/>
      <c r="R371" s="244"/>
      <c r="S371" s="244"/>
      <c r="T371" s="245"/>
      <c r="U371" s="13"/>
      <c r="V371" s="13"/>
      <c r="W371" s="13"/>
      <c r="X371" s="13"/>
      <c r="Y371" s="13"/>
      <c r="Z371" s="13"/>
      <c r="AA371" s="13"/>
      <c r="AB371" s="13"/>
      <c r="AC371" s="13"/>
      <c r="AD371" s="13"/>
      <c r="AE371" s="13"/>
      <c r="AT371" s="246" t="s">
        <v>148</v>
      </c>
      <c r="AU371" s="246" t="s">
        <v>83</v>
      </c>
      <c r="AV371" s="13" t="s">
        <v>83</v>
      </c>
      <c r="AW371" s="13" t="s">
        <v>35</v>
      </c>
      <c r="AX371" s="13" t="s">
        <v>73</v>
      </c>
      <c r="AY371" s="246" t="s">
        <v>137</v>
      </c>
    </row>
    <row r="372" s="13" customFormat="1">
      <c r="A372" s="13"/>
      <c r="B372" s="236"/>
      <c r="C372" s="237"/>
      <c r="D372" s="232" t="s">
        <v>148</v>
      </c>
      <c r="E372" s="238" t="s">
        <v>19</v>
      </c>
      <c r="F372" s="239" t="s">
        <v>1024</v>
      </c>
      <c r="G372" s="237"/>
      <c r="H372" s="240">
        <v>41.270000000000003</v>
      </c>
      <c r="I372" s="241"/>
      <c r="J372" s="237"/>
      <c r="K372" s="237"/>
      <c r="L372" s="242"/>
      <c r="M372" s="243"/>
      <c r="N372" s="244"/>
      <c r="O372" s="244"/>
      <c r="P372" s="244"/>
      <c r="Q372" s="244"/>
      <c r="R372" s="244"/>
      <c r="S372" s="244"/>
      <c r="T372" s="245"/>
      <c r="U372" s="13"/>
      <c r="V372" s="13"/>
      <c r="W372" s="13"/>
      <c r="X372" s="13"/>
      <c r="Y372" s="13"/>
      <c r="Z372" s="13"/>
      <c r="AA372" s="13"/>
      <c r="AB372" s="13"/>
      <c r="AC372" s="13"/>
      <c r="AD372" s="13"/>
      <c r="AE372" s="13"/>
      <c r="AT372" s="246" t="s">
        <v>148</v>
      </c>
      <c r="AU372" s="246" t="s">
        <v>83</v>
      </c>
      <c r="AV372" s="13" t="s">
        <v>83</v>
      </c>
      <c r="AW372" s="13" t="s">
        <v>35</v>
      </c>
      <c r="AX372" s="13" t="s">
        <v>73</v>
      </c>
      <c r="AY372" s="246" t="s">
        <v>137</v>
      </c>
    </row>
    <row r="373" s="14" customFormat="1">
      <c r="A373" s="14"/>
      <c r="B373" s="247"/>
      <c r="C373" s="248"/>
      <c r="D373" s="232" t="s">
        <v>148</v>
      </c>
      <c r="E373" s="249" t="s">
        <v>19</v>
      </c>
      <c r="F373" s="250" t="s">
        <v>150</v>
      </c>
      <c r="G373" s="248"/>
      <c r="H373" s="251">
        <v>730.26999999999998</v>
      </c>
      <c r="I373" s="252"/>
      <c r="J373" s="248"/>
      <c r="K373" s="248"/>
      <c r="L373" s="253"/>
      <c r="M373" s="254"/>
      <c r="N373" s="255"/>
      <c r="O373" s="255"/>
      <c r="P373" s="255"/>
      <c r="Q373" s="255"/>
      <c r="R373" s="255"/>
      <c r="S373" s="255"/>
      <c r="T373" s="256"/>
      <c r="U373" s="14"/>
      <c r="V373" s="14"/>
      <c r="W373" s="14"/>
      <c r="X373" s="14"/>
      <c r="Y373" s="14"/>
      <c r="Z373" s="14"/>
      <c r="AA373" s="14"/>
      <c r="AB373" s="14"/>
      <c r="AC373" s="14"/>
      <c r="AD373" s="14"/>
      <c r="AE373" s="14"/>
      <c r="AT373" s="257" t="s">
        <v>148</v>
      </c>
      <c r="AU373" s="257" t="s">
        <v>83</v>
      </c>
      <c r="AV373" s="14" t="s">
        <v>144</v>
      </c>
      <c r="AW373" s="14" t="s">
        <v>35</v>
      </c>
      <c r="AX373" s="14" t="s">
        <v>81</v>
      </c>
      <c r="AY373" s="257" t="s">
        <v>137</v>
      </c>
    </row>
    <row r="374" s="2" customFormat="1" ht="16.5" customHeight="1">
      <c r="A374" s="39"/>
      <c r="B374" s="40"/>
      <c r="C374" s="258" t="s">
        <v>537</v>
      </c>
      <c r="D374" s="258" t="s">
        <v>275</v>
      </c>
      <c r="E374" s="259" t="s">
        <v>558</v>
      </c>
      <c r="F374" s="260" t="s">
        <v>559</v>
      </c>
      <c r="G374" s="261" t="s">
        <v>202</v>
      </c>
      <c r="H374" s="262">
        <v>424.31999999999999</v>
      </c>
      <c r="I374" s="263"/>
      <c r="J374" s="264">
        <f>ROUND(I374*H374,2)</f>
        <v>0</v>
      </c>
      <c r="K374" s="260" t="s">
        <v>19</v>
      </c>
      <c r="L374" s="265"/>
      <c r="M374" s="266" t="s">
        <v>19</v>
      </c>
      <c r="N374" s="267" t="s">
        <v>44</v>
      </c>
      <c r="O374" s="85"/>
      <c r="P374" s="228">
        <f>O374*H374</f>
        <v>0</v>
      </c>
      <c r="Q374" s="228">
        <v>0.125</v>
      </c>
      <c r="R374" s="228">
        <f>Q374*H374</f>
        <v>53.039999999999999</v>
      </c>
      <c r="S374" s="228">
        <v>0</v>
      </c>
      <c r="T374" s="229">
        <f>S374*H374</f>
        <v>0</v>
      </c>
      <c r="U374" s="39"/>
      <c r="V374" s="39"/>
      <c r="W374" s="39"/>
      <c r="X374" s="39"/>
      <c r="Y374" s="39"/>
      <c r="Z374" s="39"/>
      <c r="AA374" s="39"/>
      <c r="AB374" s="39"/>
      <c r="AC374" s="39"/>
      <c r="AD374" s="39"/>
      <c r="AE374" s="39"/>
      <c r="AR374" s="230" t="s">
        <v>181</v>
      </c>
      <c r="AT374" s="230" t="s">
        <v>275</v>
      </c>
      <c r="AU374" s="230" t="s">
        <v>83</v>
      </c>
      <c r="AY374" s="18" t="s">
        <v>137</v>
      </c>
      <c r="BE374" s="231">
        <f>IF(N374="základní",J374,0)</f>
        <v>0</v>
      </c>
      <c r="BF374" s="231">
        <f>IF(N374="snížená",J374,0)</f>
        <v>0</v>
      </c>
      <c r="BG374" s="231">
        <f>IF(N374="zákl. přenesená",J374,0)</f>
        <v>0</v>
      </c>
      <c r="BH374" s="231">
        <f>IF(N374="sníž. přenesená",J374,0)</f>
        <v>0</v>
      </c>
      <c r="BI374" s="231">
        <f>IF(N374="nulová",J374,0)</f>
        <v>0</v>
      </c>
      <c r="BJ374" s="18" t="s">
        <v>81</v>
      </c>
      <c r="BK374" s="231">
        <f>ROUND(I374*H374,2)</f>
        <v>0</v>
      </c>
      <c r="BL374" s="18" t="s">
        <v>144</v>
      </c>
      <c r="BM374" s="230" t="s">
        <v>1025</v>
      </c>
    </row>
    <row r="375" s="13" customFormat="1">
      <c r="A375" s="13"/>
      <c r="B375" s="236"/>
      <c r="C375" s="237"/>
      <c r="D375" s="232" t="s">
        <v>148</v>
      </c>
      <c r="E375" s="238" t="s">
        <v>19</v>
      </c>
      <c r="F375" s="239" t="s">
        <v>1026</v>
      </c>
      <c r="G375" s="237"/>
      <c r="H375" s="240">
        <v>424.31999999999999</v>
      </c>
      <c r="I375" s="241"/>
      <c r="J375" s="237"/>
      <c r="K375" s="237"/>
      <c r="L375" s="242"/>
      <c r="M375" s="243"/>
      <c r="N375" s="244"/>
      <c r="O375" s="244"/>
      <c r="P375" s="244"/>
      <c r="Q375" s="244"/>
      <c r="R375" s="244"/>
      <c r="S375" s="244"/>
      <c r="T375" s="245"/>
      <c r="U375" s="13"/>
      <c r="V375" s="13"/>
      <c r="W375" s="13"/>
      <c r="X375" s="13"/>
      <c r="Y375" s="13"/>
      <c r="Z375" s="13"/>
      <c r="AA375" s="13"/>
      <c r="AB375" s="13"/>
      <c r="AC375" s="13"/>
      <c r="AD375" s="13"/>
      <c r="AE375" s="13"/>
      <c r="AT375" s="246" t="s">
        <v>148</v>
      </c>
      <c r="AU375" s="246" t="s">
        <v>83</v>
      </c>
      <c r="AV375" s="13" t="s">
        <v>83</v>
      </c>
      <c r="AW375" s="13" t="s">
        <v>35</v>
      </c>
      <c r="AX375" s="13" t="s">
        <v>73</v>
      </c>
      <c r="AY375" s="246" t="s">
        <v>137</v>
      </c>
    </row>
    <row r="376" s="14" customFormat="1">
      <c r="A376" s="14"/>
      <c r="B376" s="247"/>
      <c r="C376" s="248"/>
      <c r="D376" s="232" t="s">
        <v>148</v>
      </c>
      <c r="E376" s="249" t="s">
        <v>19</v>
      </c>
      <c r="F376" s="250" t="s">
        <v>150</v>
      </c>
      <c r="G376" s="248"/>
      <c r="H376" s="251">
        <v>424.31999999999999</v>
      </c>
      <c r="I376" s="252"/>
      <c r="J376" s="248"/>
      <c r="K376" s="248"/>
      <c r="L376" s="253"/>
      <c r="M376" s="254"/>
      <c r="N376" s="255"/>
      <c r="O376" s="255"/>
      <c r="P376" s="255"/>
      <c r="Q376" s="255"/>
      <c r="R376" s="255"/>
      <c r="S376" s="255"/>
      <c r="T376" s="256"/>
      <c r="U376" s="14"/>
      <c r="V376" s="14"/>
      <c r="W376" s="14"/>
      <c r="X376" s="14"/>
      <c r="Y376" s="14"/>
      <c r="Z376" s="14"/>
      <c r="AA376" s="14"/>
      <c r="AB376" s="14"/>
      <c r="AC376" s="14"/>
      <c r="AD376" s="14"/>
      <c r="AE376" s="14"/>
      <c r="AT376" s="257" t="s">
        <v>148</v>
      </c>
      <c r="AU376" s="257" t="s">
        <v>83</v>
      </c>
      <c r="AV376" s="14" t="s">
        <v>144</v>
      </c>
      <c r="AW376" s="14" t="s">
        <v>35</v>
      </c>
      <c r="AX376" s="14" t="s">
        <v>81</v>
      </c>
      <c r="AY376" s="257" t="s">
        <v>137</v>
      </c>
    </row>
    <row r="377" s="2" customFormat="1" ht="16.5" customHeight="1">
      <c r="A377" s="39"/>
      <c r="B377" s="40"/>
      <c r="C377" s="258" t="s">
        <v>543</v>
      </c>
      <c r="D377" s="258" t="s">
        <v>275</v>
      </c>
      <c r="E377" s="259" t="s">
        <v>563</v>
      </c>
      <c r="F377" s="260" t="s">
        <v>564</v>
      </c>
      <c r="G377" s="261" t="s">
        <v>202</v>
      </c>
      <c r="H377" s="262">
        <v>42.094999999999999</v>
      </c>
      <c r="I377" s="263"/>
      <c r="J377" s="264">
        <f>ROUND(I377*H377,2)</f>
        <v>0</v>
      </c>
      <c r="K377" s="260" t="s">
        <v>19</v>
      </c>
      <c r="L377" s="265"/>
      <c r="M377" s="266" t="s">
        <v>19</v>
      </c>
      <c r="N377" s="267" t="s">
        <v>44</v>
      </c>
      <c r="O377" s="85"/>
      <c r="P377" s="228">
        <f>O377*H377</f>
        <v>0</v>
      </c>
      <c r="Q377" s="228">
        <v>0.20000000000000001</v>
      </c>
      <c r="R377" s="228">
        <f>Q377*H377</f>
        <v>8.4190000000000005</v>
      </c>
      <c r="S377" s="228">
        <v>0</v>
      </c>
      <c r="T377" s="229">
        <f>S377*H377</f>
        <v>0</v>
      </c>
      <c r="U377" s="39"/>
      <c r="V377" s="39"/>
      <c r="W377" s="39"/>
      <c r="X377" s="39"/>
      <c r="Y377" s="39"/>
      <c r="Z377" s="39"/>
      <c r="AA377" s="39"/>
      <c r="AB377" s="39"/>
      <c r="AC377" s="39"/>
      <c r="AD377" s="39"/>
      <c r="AE377" s="39"/>
      <c r="AR377" s="230" t="s">
        <v>181</v>
      </c>
      <c r="AT377" s="230" t="s">
        <v>275</v>
      </c>
      <c r="AU377" s="230" t="s">
        <v>83</v>
      </c>
      <c r="AY377" s="18" t="s">
        <v>137</v>
      </c>
      <c r="BE377" s="231">
        <f>IF(N377="základní",J377,0)</f>
        <v>0</v>
      </c>
      <c r="BF377" s="231">
        <f>IF(N377="snížená",J377,0)</f>
        <v>0</v>
      </c>
      <c r="BG377" s="231">
        <f>IF(N377="zákl. přenesená",J377,0)</f>
        <v>0</v>
      </c>
      <c r="BH377" s="231">
        <f>IF(N377="sníž. přenesená",J377,0)</f>
        <v>0</v>
      </c>
      <c r="BI377" s="231">
        <f>IF(N377="nulová",J377,0)</f>
        <v>0</v>
      </c>
      <c r="BJ377" s="18" t="s">
        <v>81</v>
      </c>
      <c r="BK377" s="231">
        <f>ROUND(I377*H377,2)</f>
        <v>0</v>
      </c>
      <c r="BL377" s="18" t="s">
        <v>144</v>
      </c>
      <c r="BM377" s="230" t="s">
        <v>1027</v>
      </c>
    </row>
    <row r="378" s="15" customFormat="1">
      <c r="A378" s="15"/>
      <c r="B378" s="268"/>
      <c r="C378" s="269"/>
      <c r="D378" s="232" t="s">
        <v>148</v>
      </c>
      <c r="E378" s="270" t="s">
        <v>19</v>
      </c>
      <c r="F378" s="271" t="s">
        <v>566</v>
      </c>
      <c r="G378" s="269"/>
      <c r="H378" s="270" t="s">
        <v>19</v>
      </c>
      <c r="I378" s="272"/>
      <c r="J378" s="269"/>
      <c r="K378" s="269"/>
      <c r="L378" s="273"/>
      <c r="M378" s="274"/>
      <c r="N378" s="275"/>
      <c r="O378" s="275"/>
      <c r="P378" s="275"/>
      <c r="Q378" s="275"/>
      <c r="R378" s="275"/>
      <c r="S378" s="275"/>
      <c r="T378" s="276"/>
      <c r="U378" s="15"/>
      <c r="V378" s="15"/>
      <c r="W378" s="15"/>
      <c r="X378" s="15"/>
      <c r="Y378" s="15"/>
      <c r="Z378" s="15"/>
      <c r="AA378" s="15"/>
      <c r="AB378" s="15"/>
      <c r="AC378" s="15"/>
      <c r="AD378" s="15"/>
      <c r="AE378" s="15"/>
      <c r="AT378" s="277" t="s">
        <v>148</v>
      </c>
      <c r="AU378" s="277" t="s">
        <v>83</v>
      </c>
      <c r="AV378" s="15" t="s">
        <v>81</v>
      </c>
      <c r="AW378" s="15" t="s">
        <v>35</v>
      </c>
      <c r="AX378" s="15" t="s">
        <v>73</v>
      </c>
      <c r="AY378" s="277" t="s">
        <v>137</v>
      </c>
    </row>
    <row r="379" s="13" customFormat="1">
      <c r="A379" s="13"/>
      <c r="B379" s="236"/>
      <c r="C379" s="237"/>
      <c r="D379" s="232" t="s">
        <v>148</v>
      </c>
      <c r="E379" s="238" t="s">
        <v>19</v>
      </c>
      <c r="F379" s="239" t="s">
        <v>1028</v>
      </c>
      <c r="G379" s="237"/>
      <c r="H379" s="240">
        <v>5.6100000000000003</v>
      </c>
      <c r="I379" s="241"/>
      <c r="J379" s="237"/>
      <c r="K379" s="237"/>
      <c r="L379" s="242"/>
      <c r="M379" s="243"/>
      <c r="N379" s="244"/>
      <c r="O379" s="244"/>
      <c r="P379" s="244"/>
      <c r="Q379" s="244"/>
      <c r="R379" s="244"/>
      <c r="S379" s="244"/>
      <c r="T379" s="245"/>
      <c r="U379" s="13"/>
      <c r="V379" s="13"/>
      <c r="W379" s="13"/>
      <c r="X379" s="13"/>
      <c r="Y379" s="13"/>
      <c r="Z379" s="13"/>
      <c r="AA379" s="13"/>
      <c r="AB379" s="13"/>
      <c r="AC379" s="13"/>
      <c r="AD379" s="13"/>
      <c r="AE379" s="13"/>
      <c r="AT379" s="246" t="s">
        <v>148</v>
      </c>
      <c r="AU379" s="246" t="s">
        <v>83</v>
      </c>
      <c r="AV379" s="13" t="s">
        <v>83</v>
      </c>
      <c r="AW379" s="13" t="s">
        <v>35</v>
      </c>
      <c r="AX379" s="13" t="s">
        <v>73</v>
      </c>
      <c r="AY379" s="246" t="s">
        <v>137</v>
      </c>
    </row>
    <row r="380" s="13" customFormat="1">
      <c r="A380" s="13"/>
      <c r="B380" s="236"/>
      <c r="C380" s="237"/>
      <c r="D380" s="232" t="s">
        <v>148</v>
      </c>
      <c r="E380" s="238" t="s">
        <v>19</v>
      </c>
      <c r="F380" s="239" t="s">
        <v>570</v>
      </c>
      <c r="G380" s="237"/>
      <c r="H380" s="240">
        <v>2.1619999999999999</v>
      </c>
      <c r="I380" s="241"/>
      <c r="J380" s="237"/>
      <c r="K380" s="237"/>
      <c r="L380" s="242"/>
      <c r="M380" s="243"/>
      <c r="N380" s="244"/>
      <c r="O380" s="244"/>
      <c r="P380" s="244"/>
      <c r="Q380" s="244"/>
      <c r="R380" s="244"/>
      <c r="S380" s="244"/>
      <c r="T380" s="245"/>
      <c r="U380" s="13"/>
      <c r="V380" s="13"/>
      <c r="W380" s="13"/>
      <c r="X380" s="13"/>
      <c r="Y380" s="13"/>
      <c r="Z380" s="13"/>
      <c r="AA380" s="13"/>
      <c r="AB380" s="13"/>
      <c r="AC380" s="13"/>
      <c r="AD380" s="13"/>
      <c r="AE380" s="13"/>
      <c r="AT380" s="246" t="s">
        <v>148</v>
      </c>
      <c r="AU380" s="246" t="s">
        <v>83</v>
      </c>
      <c r="AV380" s="13" t="s">
        <v>83</v>
      </c>
      <c r="AW380" s="13" t="s">
        <v>35</v>
      </c>
      <c r="AX380" s="13" t="s">
        <v>73</v>
      </c>
      <c r="AY380" s="246" t="s">
        <v>137</v>
      </c>
    </row>
    <row r="381" s="13" customFormat="1">
      <c r="A381" s="13"/>
      <c r="B381" s="236"/>
      <c r="C381" s="237"/>
      <c r="D381" s="232" t="s">
        <v>148</v>
      </c>
      <c r="E381" s="238" t="s">
        <v>19</v>
      </c>
      <c r="F381" s="239" t="s">
        <v>1029</v>
      </c>
      <c r="G381" s="237"/>
      <c r="H381" s="240">
        <v>2.1619999999999999</v>
      </c>
      <c r="I381" s="241"/>
      <c r="J381" s="237"/>
      <c r="K381" s="237"/>
      <c r="L381" s="242"/>
      <c r="M381" s="243"/>
      <c r="N381" s="244"/>
      <c r="O381" s="244"/>
      <c r="P381" s="244"/>
      <c r="Q381" s="244"/>
      <c r="R381" s="244"/>
      <c r="S381" s="244"/>
      <c r="T381" s="245"/>
      <c r="U381" s="13"/>
      <c r="V381" s="13"/>
      <c r="W381" s="13"/>
      <c r="X381" s="13"/>
      <c r="Y381" s="13"/>
      <c r="Z381" s="13"/>
      <c r="AA381" s="13"/>
      <c r="AB381" s="13"/>
      <c r="AC381" s="13"/>
      <c r="AD381" s="13"/>
      <c r="AE381" s="13"/>
      <c r="AT381" s="246" t="s">
        <v>148</v>
      </c>
      <c r="AU381" s="246" t="s">
        <v>83</v>
      </c>
      <c r="AV381" s="13" t="s">
        <v>83</v>
      </c>
      <c r="AW381" s="13" t="s">
        <v>35</v>
      </c>
      <c r="AX381" s="13" t="s">
        <v>73</v>
      </c>
      <c r="AY381" s="246" t="s">
        <v>137</v>
      </c>
    </row>
    <row r="382" s="13" customFormat="1">
      <c r="A382" s="13"/>
      <c r="B382" s="236"/>
      <c r="C382" s="237"/>
      <c r="D382" s="232" t="s">
        <v>148</v>
      </c>
      <c r="E382" s="238" t="s">
        <v>19</v>
      </c>
      <c r="F382" s="239" t="s">
        <v>568</v>
      </c>
      <c r="G382" s="237"/>
      <c r="H382" s="240">
        <v>0.83599999999999997</v>
      </c>
      <c r="I382" s="241"/>
      <c r="J382" s="237"/>
      <c r="K382" s="237"/>
      <c r="L382" s="242"/>
      <c r="M382" s="243"/>
      <c r="N382" s="244"/>
      <c r="O382" s="244"/>
      <c r="P382" s="244"/>
      <c r="Q382" s="244"/>
      <c r="R382" s="244"/>
      <c r="S382" s="244"/>
      <c r="T382" s="245"/>
      <c r="U382" s="13"/>
      <c r="V382" s="13"/>
      <c r="W382" s="13"/>
      <c r="X382" s="13"/>
      <c r="Y382" s="13"/>
      <c r="Z382" s="13"/>
      <c r="AA382" s="13"/>
      <c r="AB382" s="13"/>
      <c r="AC382" s="13"/>
      <c r="AD382" s="13"/>
      <c r="AE382" s="13"/>
      <c r="AT382" s="246" t="s">
        <v>148</v>
      </c>
      <c r="AU382" s="246" t="s">
        <v>83</v>
      </c>
      <c r="AV382" s="13" t="s">
        <v>83</v>
      </c>
      <c r="AW382" s="13" t="s">
        <v>35</v>
      </c>
      <c r="AX382" s="13" t="s">
        <v>73</v>
      </c>
      <c r="AY382" s="246" t="s">
        <v>137</v>
      </c>
    </row>
    <row r="383" s="13" customFormat="1">
      <c r="A383" s="13"/>
      <c r="B383" s="236"/>
      <c r="C383" s="237"/>
      <c r="D383" s="232" t="s">
        <v>148</v>
      </c>
      <c r="E383" s="238" t="s">
        <v>19</v>
      </c>
      <c r="F383" s="239" t="s">
        <v>567</v>
      </c>
      <c r="G383" s="237"/>
      <c r="H383" s="240">
        <v>2.4279999999999999</v>
      </c>
      <c r="I383" s="241"/>
      <c r="J383" s="237"/>
      <c r="K383" s="237"/>
      <c r="L383" s="242"/>
      <c r="M383" s="243"/>
      <c r="N383" s="244"/>
      <c r="O383" s="244"/>
      <c r="P383" s="244"/>
      <c r="Q383" s="244"/>
      <c r="R383" s="244"/>
      <c r="S383" s="244"/>
      <c r="T383" s="245"/>
      <c r="U383" s="13"/>
      <c r="V383" s="13"/>
      <c r="W383" s="13"/>
      <c r="X383" s="13"/>
      <c r="Y383" s="13"/>
      <c r="Z383" s="13"/>
      <c r="AA383" s="13"/>
      <c r="AB383" s="13"/>
      <c r="AC383" s="13"/>
      <c r="AD383" s="13"/>
      <c r="AE383" s="13"/>
      <c r="AT383" s="246" t="s">
        <v>148</v>
      </c>
      <c r="AU383" s="246" t="s">
        <v>83</v>
      </c>
      <c r="AV383" s="13" t="s">
        <v>83</v>
      </c>
      <c r="AW383" s="13" t="s">
        <v>35</v>
      </c>
      <c r="AX383" s="13" t="s">
        <v>73</v>
      </c>
      <c r="AY383" s="246" t="s">
        <v>137</v>
      </c>
    </row>
    <row r="384" s="13" customFormat="1">
      <c r="A384" s="13"/>
      <c r="B384" s="236"/>
      <c r="C384" s="237"/>
      <c r="D384" s="232" t="s">
        <v>148</v>
      </c>
      <c r="E384" s="238" t="s">
        <v>19</v>
      </c>
      <c r="F384" s="239" t="s">
        <v>1030</v>
      </c>
      <c r="G384" s="237"/>
      <c r="H384" s="240">
        <v>9.3230000000000004</v>
      </c>
      <c r="I384" s="241"/>
      <c r="J384" s="237"/>
      <c r="K384" s="237"/>
      <c r="L384" s="242"/>
      <c r="M384" s="243"/>
      <c r="N384" s="244"/>
      <c r="O384" s="244"/>
      <c r="P384" s="244"/>
      <c r="Q384" s="244"/>
      <c r="R384" s="244"/>
      <c r="S384" s="244"/>
      <c r="T384" s="245"/>
      <c r="U384" s="13"/>
      <c r="V384" s="13"/>
      <c r="W384" s="13"/>
      <c r="X384" s="13"/>
      <c r="Y384" s="13"/>
      <c r="Z384" s="13"/>
      <c r="AA384" s="13"/>
      <c r="AB384" s="13"/>
      <c r="AC384" s="13"/>
      <c r="AD384" s="13"/>
      <c r="AE384" s="13"/>
      <c r="AT384" s="246" t="s">
        <v>148</v>
      </c>
      <c r="AU384" s="246" t="s">
        <v>83</v>
      </c>
      <c r="AV384" s="13" t="s">
        <v>83</v>
      </c>
      <c r="AW384" s="13" t="s">
        <v>35</v>
      </c>
      <c r="AX384" s="13" t="s">
        <v>73</v>
      </c>
      <c r="AY384" s="246" t="s">
        <v>137</v>
      </c>
    </row>
    <row r="385" s="13" customFormat="1">
      <c r="A385" s="13"/>
      <c r="B385" s="236"/>
      <c r="C385" s="237"/>
      <c r="D385" s="232" t="s">
        <v>148</v>
      </c>
      <c r="E385" s="238" t="s">
        <v>19</v>
      </c>
      <c r="F385" s="239" t="s">
        <v>1031</v>
      </c>
      <c r="G385" s="237"/>
      <c r="H385" s="240">
        <v>19.574000000000002</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148</v>
      </c>
      <c r="AU385" s="246" t="s">
        <v>83</v>
      </c>
      <c r="AV385" s="13" t="s">
        <v>83</v>
      </c>
      <c r="AW385" s="13" t="s">
        <v>35</v>
      </c>
      <c r="AX385" s="13" t="s">
        <v>73</v>
      </c>
      <c r="AY385" s="246" t="s">
        <v>137</v>
      </c>
    </row>
    <row r="386" s="14" customFormat="1">
      <c r="A386" s="14"/>
      <c r="B386" s="247"/>
      <c r="C386" s="248"/>
      <c r="D386" s="232" t="s">
        <v>148</v>
      </c>
      <c r="E386" s="249" t="s">
        <v>19</v>
      </c>
      <c r="F386" s="250" t="s">
        <v>150</v>
      </c>
      <c r="G386" s="248"/>
      <c r="H386" s="251">
        <v>42.094999999999999</v>
      </c>
      <c r="I386" s="252"/>
      <c r="J386" s="248"/>
      <c r="K386" s="248"/>
      <c r="L386" s="253"/>
      <c r="M386" s="254"/>
      <c r="N386" s="255"/>
      <c r="O386" s="255"/>
      <c r="P386" s="255"/>
      <c r="Q386" s="255"/>
      <c r="R386" s="255"/>
      <c r="S386" s="255"/>
      <c r="T386" s="256"/>
      <c r="U386" s="14"/>
      <c r="V386" s="14"/>
      <c r="W386" s="14"/>
      <c r="X386" s="14"/>
      <c r="Y386" s="14"/>
      <c r="Z386" s="14"/>
      <c r="AA386" s="14"/>
      <c r="AB386" s="14"/>
      <c r="AC386" s="14"/>
      <c r="AD386" s="14"/>
      <c r="AE386" s="14"/>
      <c r="AT386" s="257" t="s">
        <v>148</v>
      </c>
      <c r="AU386" s="257" t="s">
        <v>83</v>
      </c>
      <c r="AV386" s="14" t="s">
        <v>144</v>
      </c>
      <c r="AW386" s="14" t="s">
        <v>35</v>
      </c>
      <c r="AX386" s="14" t="s">
        <v>81</v>
      </c>
      <c r="AY386" s="257" t="s">
        <v>137</v>
      </c>
    </row>
    <row r="387" s="2" customFormat="1" ht="16.5" customHeight="1">
      <c r="A387" s="39"/>
      <c r="B387" s="40"/>
      <c r="C387" s="219" t="s">
        <v>548</v>
      </c>
      <c r="D387" s="219" t="s">
        <v>139</v>
      </c>
      <c r="E387" s="220" t="s">
        <v>574</v>
      </c>
      <c r="F387" s="221" t="s">
        <v>575</v>
      </c>
      <c r="G387" s="222" t="s">
        <v>202</v>
      </c>
      <c r="H387" s="223">
        <v>71</v>
      </c>
      <c r="I387" s="224"/>
      <c r="J387" s="225">
        <f>ROUND(I387*H387,2)</f>
        <v>0</v>
      </c>
      <c r="K387" s="221" t="s">
        <v>143</v>
      </c>
      <c r="L387" s="45"/>
      <c r="M387" s="226" t="s">
        <v>19</v>
      </c>
      <c r="N387" s="227" t="s">
        <v>44</v>
      </c>
      <c r="O387" s="85"/>
      <c r="P387" s="228">
        <f>O387*H387</f>
        <v>0</v>
      </c>
      <c r="Q387" s="228">
        <v>0.041009999999999998</v>
      </c>
      <c r="R387" s="228">
        <f>Q387*H387</f>
        <v>2.9117099999999998</v>
      </c>
      <c r="S387" s="228">
        <v>0</v>
      </c>
      <c r="T387" s="229">
        <f>S387*H387</f>
        <v>0</v>
      </c>
      <c r="U387" s="39"/>
      <c r="V387" s="39"/>
      <c r="W387" s="39"/>
      <c r="X387" s="39"/>
      <c r="Y387" s="39"/>
      <c r="Z387" s="39"/>
      <c r="AA387" s="39"/>
      <c r="AB387" s="39"/>
      <c r="AC387" s="39"/>
      <c r="AD387" s="39"/>
      <c r="AE387" s="39"/>
      <c r="AR387" s="230" t="s">
        <v>144</v>
      </c>
      <c r="AT387" s="230" t="s">
        <v>139</v>
      </c>
      <c r="AU387" s="230" t="s">
        <v>83</v>
      </c>
      <c r="AY387" s="18" t="s">
        <v>137</v>
      </c>
      <c r="BE387" s="231">
        <f>IF(N387="základní",J387,0)</f>
        <v>0</v>
      </c>
      <c r="BF387" s="231">
        <f>IF(N387="snížená",J387,0)</f>
        <v>0</v>
      </c>
      <c r="BG387" s="231">
        <f>IF(N387="zákl. přenesená",J387,0)</f>
        <v>0</v>
      </c>
      <c r="BH387" s="231">
        <f>IF(N387="sníž. přenesená",J387,0)</f>
        <v>0</v>
      </c>
      <c r="BI387" s="231">
        <f>IF(N387="nulová",J387,0)</f>
        <v>0</v>
      </c>
      <c r="BJ387" s="18" t="s">
        <v>81</v>
      </c>
      <c r="BK387" s="231">
        <f>ROUND(I387*H387,2)</f>
        <v>0</v>
      </c>
      <c r="BL387" s="18" t="s">
        <v>144</v>
      </c>
      <c r="BM387" s="230" t="s">
        <v>1032</v>
      </c>
    </row>
    <row r="388" s="2" customFormat="1">
      <c r="A388" s="39"/>
      <c r="B388" s="40"/>
      <c r="C388" s="41"/>
      <c r="D388" s="232" t="s">
        <v>146</v>
      </c>
      <c r="E388" s="41"/>
      <c r="F388" s="233" t="s">
        <v>577</v>
      </c>
      <c r="G388" s="41"/>
      <c r="H388" s="41"/>
      <c r="I388" s="137"/>
      <c r="J388" s="41"/>
      <c r="K388" s="41"/>
      <c r="L388" s="45"/>
      <c r="M388" s="234"/>
      <c r="N388" s="235"/>
      <c r="O388" s="85"/>
      <c r="P388" s="85"/>
      <c r="Q388" s="85"/>
      <c r="R388" s="85"/>
      <c r="S388" s="85"/>
      <c r="T388" s="86"/>
      <c r="U388" s="39"/>
      <c r="V388" s="39"/>
      <c r="W388" s="39"/>
      <c r="X388" s="39"/>
      <c r="Y388" s="39"/>
      <c r="Z388" s="39"/>
      <c r="AA388" s="39"/>
      <c r="AB388" s="39"/>
      <c r="AC388" s="39"/>
      <c r="AD388" s="39"/>
      <c r="AE388" s="39"/>
      <c r="AT388" s="18" t="s">
        <v>146</v>
      </c>
      <c r="AU388" s="18" t="s">
        <v>83</v>
      </c>
    </row>
    <row r="389" s="15" customFormat="1">
      <c r="A389" s="15"/>
      <c r="B389" s="268"/>
      <c r="C389" s="269"/>
      <c r="D389" s="232" t="s">
        <v>148</v>
      </c>
      <c r="E389" s="270" t="s">
        <v>19</v>
      </c>
      <c r="F389" s="271" t="s">
        <v>578</v>
      </c>
      <c r="G389" s="269"/>
      <c r="H389" s="270" t="s">
        <v>19</v>
      </c>
      <c r="I389" s="272"/>
      <c r="J389" s="269"/>
      <c r="K389" s="269"/>
      <c r="L389" s="273"/>
      <c r="M389" s="274"/>
      <c r="N389" s="275"/>
      <c r="O389" s="275"/>
      <c r="P389" s="275"/>
      <c r="Q389" s="275"/>
      <c r="R389" s="275"/>
      <c r="S389" s="275"/>
      <c r="T389" s="276"/>
      <c r="U389" s="15"/>
      <c r="V389" s="15"/>
      <c r="W389" s="15"/>
      <c r="X389" s="15"/>
      <c r="Y389" s="15"/>
      <c r="Z389" s="15"/>
      <c r="AA389" s="15"/>
      <c r="AB389" s="15"/>
      <c r="AC389" s="15"/>
      <c r="AD389" s="15"/>
      <c r="AE389" s="15"/>
      <c r="AT389" s="277" t="s">
        <v>148</v>
      </c>
      <c r="AU389" s="277" t="s">
        <v>83</v>
      </c>
      <c r="AV389" s="15" t="s">
        <v>81</v>
      </c>
      <c r="AW389" s="15" t="s">
        <v>35</v>
      </c>
      <c r="AX389" s="15" t="s">
        <v>73</v>
      </c>
      <c r="AY389" s="277" t="s">
        <v>137</v>
      </c>
    </row>
    <row r="390" s="13" customFormat="1">
      <c r="A390" s="13"/>
      <c r="B390" s="236"/>
      <c r="C390" s="237"/>
      <c r="D390" s="232" t="s">
        <v>148</v>
      </c>
      <c r="E390" s="238" t="s">
        <v>19</v>
      </c>
      <c r="F390" s="239" t="s">
        <v>1033</v>
      </c>
      <c r="G390" s="237"/>
      <c r="H390" s="240">
        <v>5</v>
      </c>
      <c r="I390" s="241"/>
      <c r="J390" s="237"/>
      <c r="K390" s="237"/>
      <c r="L390" s="242"/>
      <c r="M390" s="243"/>
      <c r="N390" s="244"/>
      <c r="O390" s="244"/>
      <c r="P390" s="244"/>
      <c r="Q390" s="244"/>
      <c r="R390" s="244"/>
      <c r="S390" s="244"/>
      <c r="T390" s="245"/>
      <c r="U390" s="13"/>
      <c r="V390" s="13"/>
      <c r="W390" s="13"/>
      <c r="X390" s="13"/>
      <c r="Y390" s="13"/>
      <c r="Z390" s="13"/>
      <c r="AA390" s="13"/>
      <c r="AB390" s="13"/>
      <c r="AC390" s="13"/>
      <c r="AD390" s="13"/>
      <c r="AE390" s="13"/>
      <c r="AT390" s="246" t="s">
        <v>148</v>
      </c>
      <c r="AU390" s="246" t="s">
        <v>83</v>
      </c>
      <c r="AV390" s="13" t="s">
        <v>83</v>
      </c>
      <c r="AW390" s="13" t="s">
        <v>35</v>
      </c>
      <c r="AX390" s="13" t="s">
        <v>73</v>
      </c>
      <c r="AY390" s="246" t="s">
        <v>137</v>
      </c>
    </row>
    <row r="391" s="13" customFormat="1">
      <c r="A391" s="13"/>
      <c r="B391" s="236"/>
      <c r="C391" s="237"/>
      <c r="D391" s="232" t="s">
        <v>148</v>
      </c>
      <c r="E391" s="238" t="s">
        <v>19</v>
      </c>
      <c r="F391" s="239" t="s">
        <v>1034</v>
      </c>
      <c r="G391" s="237"/>
      <c r="H391" s="240">
        <v>40</v>
      </c>
      <c r="I391" s="241"/>
      <c r="J391" s="237"/>
      <c r="K391" s="237"/>
      <c r="L391" s="242"/>
      <c r="M391" s="243"/>
      <c r="N391" s="244"/>
      <c r="O391" s="244"/>
      <c r="P391" s="244"/>
      <c r="Q391" s="244"/>
      <c r="R391" s="244"/>
      <c r="S391" s="244"/>
      <c r="T391" s="245"/>
      <c r="U391" s="13"/>
      <c r="V391" s="13"/>
      <c r="W391" s="13"/>
      <c r="X391" s="13"/>
      <c r="Y391" s="13"/>
      <c r="Z391" s="13"/>
      <c r="AA391" s="13"/>
      <c r="AB391" s="13"/>
      <c r="AC391" s="13"/>
      <c r="AD391" s="13"/>
      <c r="AE391" s="13"/>
      <c r="AT391" s="246" t="s">
        <v>148</v>
      </c>
      <c r="AU391" s="246" t="s">
        <v>83</v>
      </c>
      <c r="AV391" s="13" t="s">
        <v>83</v>
      </c>
      <c r="AW391" s="13" t="s">
        <v>35</v>
      </c>
      <c r="AX391" s="13" t="s">
        <v>73</v>
      </c>
      <c r="AY391" s="246" t="s">
        <v>137</v>
      </c>
    </row>
    <row r="392" s="13" customFormat="1">
      <c r="A392" s="13"/>
      <c r="B392" s="236"/>
      <c r="C392" s="237"/>
      <c r="D392" s="232" t="s">
        <v>148</v>
      </c>
      <c r="E392" s="238" t="s">
        <v>19</v>
      </c>
      <c r="F392" s="239" t="s">
        <v>581</v>
      </c>
      <c r="G392" s="237"/>
      <c r="H392" s="240">
        <v>26</v>
      </c>
      <c r="I392" s="241"/>
      <c r="J392" s="237"/>
      <c r="K392" s="237"/>
      <c r="L392" s="242"/>
      <c r="M392" s="243"/>
      <c r="N392" s="244"/>
      <c r="O392" s="244"/>
      <c r="P392" s="244"/>
      <c r="Q392" s="244"/>
      <c r="R392" s="244"/>
      <c r="S392" s="244"/>
      <c r="T392" s="245"/>
      <c r="U392" s="13"/>
      <c r="V392" s="13"/>
      <c r="W392" s="13"/>
      <c r="X392" s="13"/>
      <c r="Y392" s="13"/>
      <c r="Z392" s="13"/>
      <c r="AA392" s="13"/>
      <c r="AB392" s="13"/>
      <c r="AC392" s="13"/>
      <c r="AD392" s="13"/>
      <c r="AE392" s="13"/>
      <c r="AT392" s="246" t="s">
        <v>148</v>
      </c>
      <c r="AU392" s="246" t="s">
        <v>83</v>
      </c>
      <c r="AV392" s="13" t="s">
        <v>83</v>
      </c>
      <c r="AW392" s="13" t="s">
        <v>35</v>
      </c>
      <c r="AX392" s="13" t="s">
        <v>73</v>
      </c>
      <c r="AY392" s="246" t="s">
        <v>137</v>
      </c>
    </row>
    <row r="393" s="14" customFormat="1">
      <c r="A393" s="14"/>
      <c r="B393" s="247"/>
      <c r="C393" s="248"/>
      <c r="D393" s="232" t="s">
        <v>148</v>
      </c>
      <c r="E393" s="249" t="s">
        <v>19</v>
      </c>
      <c r="F393" s="250" t="s">
        <v>150</v>
      </c>
      <c r="G393" s="248"/>
      <c r="H393" s="251">
        <v>71</v>
      </c>
      <c r="I393" s="252"/>
      <c r="J393" s="248"/>
      <c r="K393" s="248"/>
      <c r="L393" s="253"/>
      <c r="M393" s="254"/>
      <c r="N393" s="255"/>
      <c r="O393" s="255"/>
      <c r="P393" s="255"/>
      <c r="Q393" s="255"/>
      <c r="R393" s="255"/>
      <c r="S393" s="255"/>
      <c r="T393" s="256"/>
      <c r="U393" s="14"/>
      <c r="V393" s="14"/>
      <c r="W393" s="14"/>
      <c r="X393" s="14"/>
      <c r="Y393" s="14"/>
      <c r="Z393" s="14"/>
      <c r="AA393" s="14"/>
      <c r="AB393" s="14"/>
      <c r="AC393" s="14"/>
      <c r="AD393" s="14"/>
      <c r="AE393" s="14"/>
      <c r="AT393" s="257" t="s">
        <v>148</v>
      </c>
      <c r="AU393" s="257" t="s">
        <v>83</v>
      </c>
      <c r="AV393" s="14" t="s">
        <v>144</v>
      </c>
      <c r="AW393" s="14" t="s">
        <v>35</v>
      </c>
      <c r="AX393" s="14" t="s">
        <v>81</v>
      </c>
      <c r="AY393" s="257" t="s">
        <v>137</v>
      </c>
    </row>
    <row r="394" s="2" customFormat="1" ht="16.5" customHeight="1">
      <c r="A394" s="39"/>
      <c r="B394" s="40"/>
      <c r="C394" s="219" t="s">
        <v>557</v>
      </c>
      <c r="D394" s="219" t="s">
        <v>139</v>
      </c>
      <c r="E394" s="220" t="s">
        <v>583</v>
      </c>
      <c r="F394" s="221" t="s">
        <v>584</v>
      </c>
      <c r="G394" s="222" t="s">
        <v>219</v>
      </c>
      <c r="H394" s="223">
        <v>55.079000000000001</v>
      </c>
      <c r="I394" s="224"/>
      <c r="J394" s="225">
        <f>ROUND(I394*H394,2)</f>
        <v>0</v>
      </c>
      <c r="K394" s="221" t="s">
        <v>143</v>
      </c>
      <c r="L394" s="45"/>
      <c r="M394" s="226" t="s">
        <v>19</v>
      </c>
      <c r="N394" s="227" t="s">
        <v>44</v>
      </c>
      <c r="O394" s="85"/>
      <c r="P394" s="228">
        <f>O394*H394</f>
        <v>0</v>
      </c>
      <c r="Q394" s="228">
        <v>2.2563399999999998</v>
      </c>
      <c r="R394" s="228">
        <f>Q394*H394</f>
        <v>124.27695085999999</v>
      </c>
      <c r="S394" s="228">
        <v>0</v>
      </c>
      <c r="T394" s="229">
        <f>S394*H394</f>
        <v>0</v>
      </c>
      <c r="U394" s="39"/>
      <c r="V394" s="39"/>
      <c r="W394" s="39"/>
      <c r="X394" s="39"/>
      <c r="Y394" s="39"/>
      <c r="Z394" s="39"/>
      <c r="AA394" s="39"/>
      <c r="AB394" s="39"/>
      <c r="AC394" s="39"/>
      <c r="AD394" s="39"/>
      <c r="AE394" s="39"/>
      <c r="AR394" s="230" t="s">
        <v>144</v>
      </c>
      <c r="AT394" s="230" t="s">
        <v>139</v>
      </c>
      <c r="AU394" s="230" t="s">
        <v>83</v>
      </c>
      <c r="AY394" s="18" t="s">
        <v>137</v>
      </c>
      <c r="BE394" s="231">
        <f>IF(N394="základní",J394,0)</f>
        <v>0</v>
      </c>
      <c r="BF394" s="231">
        <f>IF(N394="snížená",J394,0)</f>
        <v>0</v>
      </c>
      <c r="BG394" s="231">
        <f>IF(N394="zákl. přenesená",J394,0)</f>
        <v>0</v>
      </c>
      <c r="BH394" s="231">
        <f>IF(N394="sníž. přenesená",J394,0)</f>
        <v>0</v>
      </c>
      <c r="BI394" s="231">
        <f>IF(N394="nulová",J394,0)</f>
        <v>0</v>
      </c>
      <c r="BJ394" s="18" t="s">
        <v>81</v>
      </c>
      <c r="BK394" s="231">
        <f>ROUND(I394*H394,2)</f>
        <v>0</v>
      </c>
      <c r="BL394" s="18" t="s">
        <v>144</v>
      </c>
      <c r="BM394" s="230" t="s">
        <v>1035</v>
      </c>
    </row>
    <row r="395" s="13" customFormat="1">
      <c r="A395" s="13"/>
      <c r="B395" s="236"/>
      <c r="C395" s="237"/>
      <c r="D395" s="232" t="s">
        <v>148</v>
      </c>
      <c r="E395" s="238" t="s">
        <v>19</v>
      </c>
      <c r="F395" s="239" t="s">
        <v>1036</v>
      </c>
      <c r="G395" s="237"/>
      <c r="H395" s="240">
        <v>3.96</v>
      </c>
      <c r="I395" s="241"/>
      <c r="J395" s="237"/>
      <c r="K395" s="237"/>
      <c r="L395" s="242"/>
      <c r="M395" s="243"/>
      <c r="N395" s="244"/>
      <c r="O395" s="244"/>
      <c r="P395" s="244"/>
      <c r="Q395" s="244"/>
      <c r="R395" s="244"/>
      <c r="S395" s="244"/>
      <c r="T395" s="245"/>
      <c r="U395" s="13"/>
      <c r="V395" s="13"/>
      <c r="W395" s="13"/>
      <c r="X395" s="13"/>
      <c r="Y395" s="13"/>
      <c r="Z395" s="13"/>
      <c r="AA395" s="13"/>
      <c r="AB395" s="13"/>
      <c r="AC395" s="13"/>
      <c r="AD395" s="13"/>
      <c r="AE395" s="13"/>
      <c r="AT395" s="246" t="s">
        <v>148</v>
      </c>
      <c r="AU395" s="246" t="s">
        <v>83</v>
      </c>
      <c r="AV395" s="13" t="s">
        <v>83</v>
      </c>
      <c r="AW395" s="13" t="s">
        <v>35</v>
      </c>
      <c r="AX395" s="13" t="s">
        <v>73</v>
      </c>
      <c r="AY395" s="246" t="s">
        <v>137</v>
      </c>
    </row>
    <row r="396" s="13" customFormat="1">
      <c r="A396" s="13"/>
      <c r="B396" s="236"/>
      <c r="C396" s="237"/>
      <c r="D396" s="232" t="s">
        <v>148</v>
      </c>
      <c r="E396" s="238" t="s">
        <v>19</v>
      </c>
      <c r="F396" s="239" t="s">
        <v>1037</v>
      </c>
      <c r="G396" s="237"/>
      <c r="H396" s="240">
        <v>51.119</v>
      </c>
      <c r="I396" s="241"/>
      <c r="J396" s="237"/>
      <c r="K396" s="237"/>
      <c r="L396" s="242"/>
      <c r="M396" s="243"/>
      <c r="N396" s="244"/>
      <c r="O396" s="244"/>
      <c r="P396" s="244"/>
      <c r="Q396" s="244"/>
      <c r="R396" s="244"/>
      <c r="S396" s="244"/>
      <c r="T396" s="245"/>
      <c r="U396" s="13"/>
      <c r="V396" s="13"/>
      <c r="W396" s="13"/>
      <c r="X396" s="13"/>
      <c r="Y396" s="13"/>
      <c r="Z396" s="13"/>
      <c r="AA396" s="13"/>
      <c r="AB396" s="13"/>
      <c r="AC396" s="13"/>
      <c r="AD396" s="13"/>
      <c r="AE396" s="13"/>
      <c r="AT396" s="246" t="s">
        <v>148</v>
      </c>
      <c r="AU396" s="246" t="s">
        <v>83</v>
      </c>
      <c r="AV396" s="13" t="s">
        <v>83</v>
      </c>
      <c r="AW396" s="13" t="s">
        <v>35</v>
      </c>
      <c r="AX396" s="13" t="s">
        <v>73</v>
      </c>
      <c r="AY396" s="246" t="s">
        <v>137</v>
      </c>
    </row>
    <row r="397" s="14" customFormat="1">
      <c r="A397" s="14"/>
      <c r="B397" s="247"/>
      <c r="C397" s="248"/>
      <c r="D397" s="232" t="s">
        <v>148</v>
      </c>
      <c r="E397" s="249" t="s">
        <v>19</v>
      </c>
      <c r="F397" s="250" t="s">
        <v>150</v>
      </c>
      <c r="G397" s="248"/>
      <c r="H397" s="251">
        <v>55.079000000000001</v>
      </c>
      <c r="I397" s="252"/>
      <c r="J397" s="248"/>
      <c r="K397" s="248"/>
      <c r="L397" s="253"/>
      <c r="M397" s="254"/>
      <c r="N397" s="255"/>
      <c r="O397" s="255"/>
      <c r="P397" s="255"/>
      <c r="Q397" s="255"/>
      <c r="R397" s="255"/>
      <c r="S397" s="255"/>
      <c r="T397" s="256"/>
      <c r="U397" s="14"/>
      <c r="V397" s="14"/>
      <c r="W397" s="14"/>
      <c r="X397" s="14"/>
      <c r="Y397" s="14"/>
      <c r="Z397" s="14"/>
      <c r="AA397" s="14"/>
      <c r="AB397" s="14"/>
      <c r="AC397" s="14"/>
      <c r="AD397" s="14"/>
      <c r="AE397" s="14"/>
      <c r="AT397" s="257" t="s">
        <v>148</v>
      </c>
      <c r="AU397" s="257" t="s">
        <v>83</v>
      </c>
      <c r="AV397" s="14" t="s">
        <v>144</v>
      </c>
      <c r="AW397" s="14" t="s">
        <v>35</v>
      </c>
      <c r="AX397" s="14" t="s">
        <v>81</v>
      </c>
      <c r="AY397" s="257" t="s">
        <v>137</v>
      </c>
    </row>
    <row r="398" s="2" customFormat="1" ht="16.5" customHeight="1">
      <c r="A398" s="39"/>
      <c r="B398" s="40"/>
      <c r="C398" s="219" t="s">
        <v>562</v>
      </c>
      <c r="D398" s="219" t="s">
        <v>139</v>
      </c>
      <c r="E398" s="220" t="s">
        <v>589</v>
      </c>
      <c r="F398" s="221" t="s">
        <v>590</v>
      </c>
      <c r="G398" s="222" t="s">
        <v>202</v>
      </c>
      <c r="H398" s="223">
        <v>1380</v>
      </c>
      <c r="I398" s="224"/>
      <c r="J398" s="225">
        <f>ROUND(I398*H398,2)</f>
        <v>0</v>
      </c>
      <c r="K398" s="221" t="s">
        <v>143</v>
      </c>
      <c r="L398" s="45"/>
      <c r="M398" s="226" t="s">
        <v>19</v>
      </c>
      <c r="N398" s="227" t="s">
        <v>44</v>
      </c>
      <c r="O398" s="85"/>
      <c r="P398" s="228">
        <f>O398*H398</f>
        <v>0</v>
      </c>
      <c r="Q398" s="228">
        <v>0</v>
      </c>
      <c r="R398" s="228">
        <f>Q398*H398</f>
        <v>0</v>
      </c>
      <c r="S398" s="228">
        <v>0</v>
      </c>
      <c r="T398" s="229">
        <f>S398*H398</f>
        <v>0</v>
      </c>
      <c r="U398" s="39"/>
      <c r="V398" s="39"/>
      <c r="W398" s="39"/>
      <c r="X398" s="39"/>
      <c r="Y398" s="39"/>
      <c r="Z398" s="39"/>
      <c r="AA398" s="39"/>
      <c r="AB398" s="39"/>
      <c r="AC398" s="39"/>
      <c r="AD398" s="39"/>
      <c r="AE398" s="39"/>
      <c r="AR398" s="230" t="s">
        <v>144</v>
      </c>
      <c r="AT398" s="230" t="s">
        <v>139</v>
      </c>
      <c r="AU398" s="230" t="s">
        <v>83</v>
      </c>
      <c r="AY398" s="18" t="s">
        <v>137</v>
      </c>
      <c r="BE398" s="231">
        <f>IF(N398="základní",J398,0)</f>
        <v>0</v>
      </c>
      <c r="BF398" s="231">
        <f>IF(N398="snížená",J398,0)</f>
        <v>0</v>
      </c>
      <c r="BG398" s="231">
        <f>IF(N398="zákl. přenesená",J398,0)</f>
        <v>0</v>
      </c>
      <c r="BH398" s="231">
        <f>IF(N398="sníž. přenesená",J398,0)</f>
        <v>0</v>
      </c>
      <c r="BI398" s="231">
        <f>IF(N398="nulová",J398,0)</f>
        <v>0</v>
      </c>
      <c r="BJ398" s="18" t="s">
        <v>81</v>
      </c>
      <c r="BK398" s="231">
        <f>ROUND(I398*H398,2)</f>
        <v>0</v>
      </c>
      <c r="BL398" s="18" t="s">
        <v>144</v>
      </c>
      <c r="BM398" s="230" t="s">
        <v>1038</v>
      </c>
    </row>
    <row r="399" s="2" customFormat="1">
      <c r="A399" s="39"/>
      <c r="B399" s="40"/>
      <c r="C399" s="41"/>
      <c r="D399" s="232" t="s">
        <v>146</v>
      </c>
      <c r="E399" s="41"/>
      <c r="F399" s="233" t="s">
        <v>592</v>
      </c>
      <c r="G399" s="41"/>
      <c r="H399" s="41"/>
      <c r="I399" s="137"/>
      <c r="J399" s="41"/>
      <c r="K399" s="41"/>
      <c r="L399" s="45"/>
      <c r="M399" s="234"/>
      <c r="N399" s="235"/>
      <c r="O399" s="85"/>
      <c r="P399" s="85"/>
      <c r="Q399" s="85"/>
      <c r="R399" s="85"/>
      <c r="S399" s="85"/>
      <c r="T399" s="86"/>
      <c r="U399" s="39"/>
      <c r="V399" s="39"/>
      <c r="W399" s="39"/>
      <c r="X399" s="39"/>
      <c r="Y399" s="39"/>
      <c r="Z399" s="39"/>
      <c r="AA399" s="39"/>
      <c r="AB399" s="39"/>
      <c r="AC399" s="39"/>
      <c r="AD399" s="39"/>
      <c r="AE399" s="39"/>
      <c r="AT399" s="18" t="s">
        <v>146</v>
      </c>
      <c r="AU399" s="18" t="s">
        <v>83</v>
      </c>
    </row>
    <row r="400" s="13" customFormat="1">
      <c r="A400" s="13"/>
      <c r="B400" s="236"/>
      <c r="C400" s="237"/>
      <c r="D400" s="232" t="s">
        <v>148</v>
      </c>
      <c r="E400" s="238" t="s">
        <v>19</v>
      </c>
      <c r="F400" s="239" t="s">
        <v>1039</v>
      </c>
      <c r="G400" s="237"/>
      <c r="H400" s="240">
        <v>1380</v>
      </c>
      <c r="I400" s="241"/>
      <c r="J400" s="237"/>
      <c r="K400" s="237"/>
      <c r="L400" s="242"/>
      <c r="M400" s="243"/>
      <c r="N400" s="244"/>
      <c r="O400" s="244"/>
      <c r="P400" s="244"/>
      <c r="Q400" s="244"/>
      <c r="R400" s="244"/>
      <c r="S400" s="244"/>
      <c r="T400" s="245"/>
      <c r="U400" s="13"/>
      <c r="V400" s="13"/>
      <c r="W400" s="13"/>
      <c r="X400" s="13"/>
      <c r="Y400" s="13"/>
      <c r="Z400" s="13"/>
      <c r="AA400" s="13"/>
      <c r="AB400" s="13"/>
      <c r="AC400" s="13"/>
      <c r="AD400" s="13"/>
      <c r="AE400" s="13"/>
      <c r="AT400" s="246" t="s">
        <v>148</v>
      </c>
      <c r="AU400" s="246" t="s">
        <v>83</v>
      </c>
      <c r="AV400" s="13" t="s">
        <v>83</v>
      </c>
      <c r="AW400" s="13" t="s">
        <v>35</v>
      </c>
      <c r="AX400" s="13" t="s">
        <v>73</v>
      </c>
      <c r="AY400" s="246" t="s">
        <v>137</v>
      </c>
    </row>
    <row r="401" s="14" customFormat="1">
      <c r="A401" s="14"/>
      <c r="B401" s="247"/>
      <c r="C401" s="248"/>
      <c r="D401" s="232" t="s">
        <v>148</v>
      </c>
      <c r="E401" s="249" t="s">
        <v>19</v>
      </c>
      <c r="F401" s="250" t="s">
        <v>150</v>
      </c>
      <c r="G401" s="248"/>
      <c r="H401" s="251">
        <v>1380</v>
      </c>
      <c r="I401" s="252"/>
      <c r="J401" s="248"/>
      <c r="K401" s="248"/>
      <c r="L401" s="253"/>
      <c r="M401" s="254"/>
      <c r="N401" s="255"/>
      <c r="O401" s="255"/>
      <c r="P401" s="255"/>
      <c r="Q401" s="255"/>
      <c r="R401" s="255"/>
      <c r="S401" s="255"/>
      <c r="T401" s="256"/>
      <c r="U401" s="14"/>
      <c r="V401" s="14"/>
      <c r="W401" s="14"/>
      <c r="X401" s="14"/>
      <c r="Y401" s="14"/>
      <c r="Z401" s="14"/>
      <c r="AA401" s="14"/>
      <c r="AB401" s="14"/>
      <c r="AC401" s="14"/>
      <c r="AD401" s="14"/>
      <c r="AE401" s="14"/>
      <c r="AT401" s="257" t="s">
        <v>148</v>
      </c>
      <c r="AU401" s="257" t="s">
        <v>83</v>
      </c>
      <c r="AV401" s="14" t="s">
        <v>144</v>
      </c>
      <c r="AW401" s="14" t="s">
        <v>35</v>
      </c>
      <c r="AX401" s="14" t="s">
        <v>81</v>
      </c>
      <c r="AY401" s="257" t="s">
        <v>137</v>
      </c>
    </row>
    <row r="402" s="2" customFormat="1" ht="24" customHeight="1">
      <c r="A402" s="39"/>
      <c r="B402" s="40"/>
      <c r="C402" s="219" t="s">
        <v>573</v>
      </c>
      <c r="D402" s="219" t="s">
        <v>139</v>
      </c>
      <c r="E402" s="220" t="s">
        <v>595</v>
      </c>
      <c r="F402" s="221" t="s">
        <v>596</v>
      </c>
      <c r="G402" s="222" t="s">
        <v>202</v>
      </c>
      <c r="H402" s="223">
        <v>1380</v>
      </c>
      <c r="I402" s="224"/>
      <c r="J402" s="225">
        <f>ROUND(I402*H402,2)</f>
        <v>0</v>
      </c>
      <c r="K402" s="221" t="s">
        <v>143</v>
      </c>
      <c r="L402" s="45"/>
      <c r="M402" s="226" t="s">
        <v>19</v>
      </c>
      <c r="N402" s="227" t="s">
        <v>44</v>
      </c>
      <c r="O402" s="85"/>
      <c r="P402" s="228">
        <f>O402*H402</f>
        <v>0</v>
      </c>
      <c r="Q402" s="228">
        <v>0.00017000000000000001</v>
      </c>
      <c r="R402" s="228">
        <f>Q402*H402</f>
        <v>0.23460000000000003</v>
      </c>
      <c r="S402" s="228">
        <v>0</v>
      </c>
      <c r="T402" s="229">
        <f>S402*H402</f>
        <v>0</v>
      </c>
      <c r="U402" s="39"/>
      <c r="V402" s="39"/>
      <c r="W402" s="39"/>
      <c r="X402" s="39"/>
      <c r="Y402" s="39"/>
      <c r="Z402" s="39"/>
      <c r="AA402" s="39"/>
      <c r="AB402" s="39"/>
      <c r="AC402" s="39"/>
      <c r="AD402" s="39"/>
      <c r="AE402" s="39"/>
      <c r="AR402" s="230" t="s">
        <v>144</v>
      </c>
      <c r="AT402" s="230" t="s">
        <v>139</v>
      </c>
      <c r="AU402" s="230" t="s">
        <v>83</v>
      </c>
      <c r="AY402" s="18" t="s">
        <v>137</v>
      </c>
      <c r="BE402" s="231">
        <f>IF(N402="základní",J402,0)</f>
        <v>0</v>
      </c>
      <c r="BF402" s="231">
        <f>IF(N402="snížená",J402,0)</f>
        <v>0</v>
      </c>
      <c r="BG402" s="231">
        <f>IF(N402="zákl. přenesená",J402,0)</f>
        <v>0</v>
      </c>
      <c r="BH402" s="231">
        <f>IF(N402="sníž. přenesená",J402,0)</f>
        <v>0</v>
      </c>
      <c r="BI402" s="231">
        <f>IF(N402="nulová",J402,0)</f>
        <v>0</v>
      </c>
      <c r="BJ402" s="18" t="s">
        <v>81</v>
      </c>
      <c r="BK402" s="231">
        <f>ROUND(I402*H402,2)</f>
        <v>0</v>
      </c>
      <c r="BL402" s="18" t="s">
        <v>144</v>
      </c>
      <c r="BM402" s="230" t="s">
        <v>1040</v>
      </c>
    </row>
    <row r="403" s="2" customFormat="1">
      <c r="A403" s="39"/>
      <c r="B403" s="40"/>
      <c r="C403" s="41"/>
      <c r="D403" s="232" t="s">
        <v>146</v>
      </c>
      <c r="E403" s="41"/>
      <c r="F403" s="233" t="s">
        <v>598</v>
      </c>
      <c r="G403" s="41"/>
      <c r="H403" s="41"/>
      <c r="I403" s="137"/>
      <c r="J403" s="41"/>
      <c r="K403" s="41"/>
      <c r="L403" s="45"/>
      <c r="M403" s="234"/>
      <c r="N403" s="235"/>
      <c r="O403" s="85"/>
      <c r="P403" s="85"/>
      <c r="Q403" s="85"/>
      <c r="R403" s="85"/>
      <c r="S403" s="85"/>
      <c r="T403" s="86"/>
      <c r="U403" s="39"/>
      <c r="V403" s="39"/>
      <c r="W403" s="39"/>
      <c r="X403" s="39"/>
      <c r="Y403" s="39"/>
      <c r="Z403" s="39"/>
      <c r="AA403" s="39"/>
      <c r="AB403" s="39"/>
      <c r="AC403" s="39"/>
      <c r="AD403" s="39"/>
      <c r="AE403" s="39"/>
      <c r="AT403" s="18" t="s">
        <v>146</v>
      </c>
      <c r="AU403" s="18" t="s">
        <v>83</v>
      </c>
    </row>
    <row r="404" s="13" customFormat="1">
      <c r="A404" s="13"/>
      <c r="B404" s="236"/>
      <c r="C404" s="237"/>
      <c r="D404" s="232" t="s">
        <v>148</v>
      </c>
      <c r="E404" s="238" t="s">
        <v>19</v>
      </c>
      <c r="F404" s="239" t="s">
        <v>1039</v>
      </c>
      <c r="G404" s="237"/>
      <c r="H404" s="240">
        <v>1380</v>
      </c>
      <c r="I404" s="241"/>
      <c r="J404" s="237"/>
      <c r="K404" s="237"/>
      <c r="L404" s="242"/>
      <c r="M404" s="243"/>
      <c r="N404" s="244"/>
      <c r="O404" s="244"/>
      <c r="P404" s="244"/>
      <c r="Q404" s="244"/>
      <c r="R404" s="244"/>
      <c r="S404" s="244"/>
      <c r="T404" s="245"/>
      <c r="U404" s="13"/>
      <c r="V404" s="13"/>
      <c r="W404" s="13"/>
      <c r="X404" s="13"/>
      <c r="Y404" s="13"/>
      <c r="Z404" s="13"/>
      <c r="AA404" s="13"/>
      <c r="AB404" s="13"/>
      <c r="AC404" s="13"/>
      <c r="AD404" s="13"/>
      <c r="AE404" s="13"/>
      <c r="AT404" s="246" t="s">
        <v>148</v>
      </c>
      <c r="AU404" s="246" t="s">
        <v>83</v>
      </c>
      <c r="AV404" s="13" t="s">
        <v>83</v>
      </c>
      <c r="AW404" s="13" t="s">
        <v>35</v>
      </c>
      <c r="AX404" s="13" t="s">
        <v>73</v>
      </c>
      <c r="AY404" s="246" t="s">
        <v>137</v>
      </c>
    </row>
    <row r="405" s="14" customFormat="1">
      <c r="A405" s="14"/>
      <c r="B405" s="247"/>
      <c r="C405" s="248"/>
      <c r="D405" s="232" t="s">
        <v>148</v>
      </c>
      <c r="E405" s="249" t="s">
        <v>19</v>
      </c>
      <c r="F405" s="250" t="s">
        <v>150</v>
      </c>
      <c r="G405" s="248"/>
      <c r="H405" s="251">
        <v>1380</v>
      </c>
      <c r="I405" s="252"/>
      <c r="J405" s="248"/>
      <c r="K405" s="248"/>
      <c r="L405" s="253"/>
      <c r="M405" s="254"/>
      <c r="N405" s="255"/>
      <c r="O405" s="255"/>
      <c r="P405" s="255"/>
      <c r="Q405" s="255"/>
      <c r="R405" s="255"/>
      <c r="S405" s="255"/>
      <c r="T405" s="256"/>
      <c r="U405" s="14"/>
      <c r="V405" s="14"/>
      <c r="W405" s="14"/>
      <c r="X405" s="14"/>
      <c r="Y405" s="14"/>
      <c r="Z405" s="14"/>
      <c r="AA405" s="14"/>
      <c r="AB405" s="14"/>
      <c r="AC405" s="14"/>
      <c r="AD405" s="14"/>
      <c r="AE405" s="14"/>
      <c r="AT405" s="257" t="s">
        <v>148</v>
      </c>
      <c r="AU405" s="257" t="s">
        <v>83</v>
      </c>
      <c r="AV405" s="14" t="s">
        <v>144</v>
      </c>
      <c r="AW405" s="14" t="s">
        <v>35</v>
      </c>
      <c r="AX405" s="14" t="s">
        <v>81</v>
      </c>
      <c r="AY405" s="257" t="s">
        <v>137</v>
      </c>
    </row>
    <row r="406" s="2" customFormat="1" ht="16.5" customHeight="1">
      <c r="A406" s="39"/>
      <c r="B406" s="40"/>
      <c r="C406" s="219" t="s">
        <v>582</v>
      </c>
      <c r="D406" s="219" t="s">
        <v>139</v>
      </c>
      <c r="E406" s="220" t="s">
        <v>600</v>
      </c>
      <c r="F406" s="221" t="s">
        <v>601</v>
      </c>
      <c r="G406" s="222" t="s">
        <v>163</v>
      </c>
      <c r="H406" s="223">
        <v>2513</v>
      </c>
      <c r="I406" s="224"/>
      <c r="J406" s="225">
        <f>ROUND(I406*H406,2)</f>
        <v>0</v>
      </c>
      <c r="K406" s="221" t="s">
        <v>143</v>
      </c>
      <c r="L406" s="45"/>
      <c r="M406" s="226" t="s">
        <v>19</v>
      </c>
      <c r="N406" s="227" t="s">
        <v>44</v>
      </c>
      <c r="O406" s="85"/>
      <c r="P406" s="228">
        <f>O406*H406</f>
        <v>0</v>
      </c>
      <c r="Q406" s="228">
        <v>0.00059999999999999995</v>
      </c>
      <c r="R406" s="228">
        <f>Q406*H406</f>
        <v>1.5077999999999998</v>
      </c>
      <c r="S406" s="228">
        <v>0</v>
      </c>
      <c r="T406" s="229">
        <f>S406*H406</f>
        <v>0</v>
      </c>
      <c r="U406" s="39"/>
      <c r="V406" s="39"/>
      <c r="W406" s="39"/>
      <c r="X406" s="39"/>
      <c r="Y406" s="39"/>
      <c r="Z406" s="39"/>
      <c r="AA406" s="39"/>
      <c r="AB406" s="39"/>
      <c r="AC406" s="39"/>
      <c r="AD406" s="39"/>
      <c r="AE406" s="39"/>
      <c r="AR406" s="230" t="s">
        <v>144</v>
      </c>
      <c r="AT406" s="230" t="s">
        <v>139</v>
      </c>
      <c r="AU406" s="230" t="s">
        <v>83</v>
      </c>
      <c r="AY406" s="18" t="s">
        <v>137</v>
      </c>
      <c r="BE406" s="231">
        <f>IF(N406="základní",J406,0)</f>
        <v>0</v>
      </c>
      <c r="BF406" s="231">
        <f>IF(N406="snížená",J406,0)</f>
        <v>0</v>
      </c>
      <c r="BG406" s="231">
        <f>IF(N406="zákl. přenesená",J406,0)</f>
        <v>0</v>
      </c>
      <c r="BH406" s="231">
        <f>IF(N406="sníž. přenesená",J406,0)</f>
        <v>0</v>
      </c>
      <c r="BI406" s="231">
        <f>IF(N406="nulová",J406,0)</f>
        <v>0</v>
      </c>
      <c r="BJ406" s="18" t="s">
        <v>81</v>
      </c>
      <c r="BK406" s="231">
        <f>ROUND(I406*H406,2)</f>
        <v>0</v>
      </c>
      <c r="BL406" s="18" t="s">
        <v>144</v>
      </c>
      <c r="BM406" s="230" t="s">
        <v>1041</v>
      </c>
    </row>
    <row r="407" s="2" customFormat="1">
      <c r="A407" s="39"/>
      <c r="B407" s="40"/>
      <c r="C407" s="41"/>
      <c r="D407" s="232" t="s">
        <v>146</v>
      </c>
      <c r="E407" s="41"/>
      <c r="F407" s="233" t="s">
        <v>603</v>
      </c>
      <c r="G407" s="41"/>
      <c r="H407" s="41"/>
      <c r="I407" s="137"/>
      <c r="J407" s="41"/>
      <c r="K407" s="41"/>
      <c r="L407" s="45"/>
      <c r="M407" s="234"/>
      <c r="N407" s="235"/>
      <c r="O407" s="85"/>
      <c r="P407" s="85"/>
      <c r="Q407" s="85"/>
      <c r="R407" s="85"/>
      <c r="S407" s="85"/>
      <c r="T407" s="86"/>
      <c r="U407" s="39"/>
      <c r="V407" s="39"/>
      <c r="W407" s="39"/>
      <c r="X407" s="39"/>
      <c r="Y407" s="39"/>
      <c r="Z407" s="39"/>
      <c r="AA407" s="39"/>
      <c r="AB407" s="39"/>
      <c r="AC407" s="39"/>
      <c r="AD407" s="39"/>
      <c r="AE407" s="39"/>
      <c r="AT407" s="18" t="s">
        <v>146</v>
      </c>
      <c r="AU407" s="18" t="s">
        <v>83</v>
      </c>
    </row>
    <row r="408" s="13" customFormat="1">
      <c r="A408" s="13"/>
      <c r="B408" s="236"/>
      <c r="C408" s="237"/>
      <c r="D408" s="232" t="s">
        <v>148</v>
      </c>
      <c r="E408" s="238" t="s">
        <v>19</v>
      </c>
      <c r="F408" s="239" t="s">
        <v>949</v>
      </c>
      <c r="G408" s="237"/>
      <c r="H408" s="240">
        <v>2513</v>
      </c>
      <c r="I408" s="241"/>
      <c r="J408" s="237"/>
      <c r="K408" s="237"/>
      <c r="L408" s="242"/>
      <c r="M408" s="243"/>
      <c r="N408" s="244"/>
      <c r="O408" s="244"/>
      <c r="P408" s="244"/>
      <c r="Q408" s="244"/>
      <c r="R408" s="244"/>
      <c r="S408" s="244"/>
      <c r="T408" s="245"/>
      <c r="U408" s="13"/>
      <c r="V408" s="13"/>
      <c r="W408" s="13"/>
      <c r="X408" s="13"/>
      <c r="Y408" s="13"/>
      <c r="Z408" s="13"/>
      <c r="AA408" s="13"/>
      <c r="AB408" s="13"/>
      <c r="AC408" s="13"/>
      <c r="AD408" s="13"/>
      <c r="AE408" s="13"/>
      <c r="AT408" s="246" t="s">
        <v>148</v>
      </c>
      <c r="AU408" s="246" t="s">
        <v>83</v>
      </c>
      <c r="AV408" s="13" t="s">
        <v>83</v>
      </c>
      <c r="AW408" s="13" t="s">
        <v>35</v>
      </c>
      <c r="AX408" s="13" t="s">
        <v>73</v>
      </c>
      <c r="AY408" s="246" t="s">
        <v>137</v>
      </c>
    </row>
    <row r="409" s="14" customFormat="1">
      <c r="A409" s="14"/>
      <c r="B409" s="247"/>
      <c r="C409" s="248"/>
      <c r="D409" s="232" t="s">
        <v>148</v>
      </c>
      <c r="E409" s="249" t="s">
        <v>19</v>
      </c>
      <c r="F409" s="250" t="s">
        <v>150</v>
      </c>
      <c r="G409" s="248"/>
      <c r="H409" s="251">
        <v>2513</v>
      </c>
      <c r="I409" s="252"/>
      <c r="J409" s="248"/>
      <c r="K409" s="248"/>
      <c r="L409" s="253"/>
      <c r="M409" s="254"/>
      <c r="N409" s="255"/>
      <c r="O409" s="255"/>
      <c r="P409" s="255"/>
      <c r="Q409" s="255"/>
      <c r="R409" s="255"/>
      <c r="S409" s="255"/>
      <c r="T409" s="256"/>
      <c r="U409" s="14"/>
      <c r="V409" s="14"/>
      <c r="W409" s="14"/>
      <c r="X409" s="14"/>
      <c r="Y409" s="14"/>
      <c r="Z409" s="14"/>
      <c r="AA409" s="14"/>
      <c r="AB409" s="14"/>
      <c r="AC409" s="14"/>
      <c r="AD409" s="14"/>
      <c r="AE409" s="14"/>
      <c r="AT409" s="257" t="s">
        <v>148</v>
      </c>
      <c r="AU409" s="257" t="s">
        <v>83</v>
      </c>
      <c r="AV409" s="14" t="s">
        <v>144</v>
      </c>
      <c r="AW409" s="14" t="s">
        <v>35</v>
      </c>
      <c r="AX409" s="14" t="s">
        <v>81</v>
      </c>
      <c r="AY409" s="257" t="s">
        <v>137</v>
      </c>
    </row>
    <row r="410" s="2" customFormat="1" ht="16.5" customHeight="1">
      <c r="A410" s="39"/>
      <c r="B410" s="40"/>
      <c r="C410" s="219" t="s">
        <v>588</v>
      </c>
      <c r="D410" s="219" t="s">
        <v>139</v>
      </c>
      <c r="E410" s="220" t="s">
        <v>605</v>
      </c>
      <c r="F410" s="221" t="s">
        <v>606</v>
      </c>
      <c r="G410" s="222" t="s">
        <v>202</v>
      </c>
      <c r="H410" s="223">
        <v>925</v>
      </c>
      <c r="I410" s="224"/>
      <c r="J410" s="225">
        <f>ROUND(I410*H410,2)</f>
        <v>0</v>
      </c>
      <c r="K410" s="221" t="s">
        <v>143</v>
      </c>
      <c r="L410" s="45"/>
      <c r="M410" s="226" t="s">
        <v>19</v>
      </c>
      <c r="N410" s="227" t="s">
        <v>44</v>
      </c>
      <c r="O410" s="85"/>
      <c r="P410" s="228">
        <f>O410*H410</f>
        <v>0</v>
      </c>
      <c r="Q410" s="228">
        <v>0</v>
      </c>
      <c r="R410" s="228">
        <f>Q410*H410</f>
        <v>0</v>
      </c>
      <c r="S410" s="228">
        <v>0</v>
      </c>
      <c r="T410" s="229">
        <f>S410*H410</f>
        <v>0</v>
      </c>
      <c r="U410" s="39"/>
      <c r="V410" s="39"/>
      <c r="W410" s="39"/>
      <c r="X410" s="39"/>
      <c r="Y410" s="39"/>
      <c r="Z410" s="39"/>
      <c r="AA410" s="39"/>
      <c r="AB410" s="39"/>
      <c r="AC410" s="39"/>
      <c r="AD410" s="39"/>
      <c r="AE410" s="39"/>
      <c r="AR410" s="230" t="s">
        <v>144</v>
      </c>
      <c r="AT410" s="230" t="s">
        <v>139</v>
      </c>
      <c r="AU410" s="230" t="s">
        <v>83</v>
      </c>
      <c r="AY410" s="18" t="s">
        <v>137</v>
      </c>
      <c r="BE410" s="231">
        <f>IF(N410="základní",J410,0)</f>
        <v>0</v>
      </c>
      <c r="BF410" s="231">
        <f>IF(N410="snížená",J410,0)</f>
        <v>0</v>
      </c>
      <c r="BG410" s="231">
        <f>IF(N410="zákl. přenesená",J410,0)</f>
        <v>0</v>
      </c>
      <c r="BH410" s="231">
        <f>IF(N410="sníž. přenesená",J410,0)</f>
        <v>0</v>
      </c>
      <c r="BI410" s="231">
        <f>IF(N410="nulová",J410,0)</f>
        <v>0</v>
      </c>
      <c r="BJ410" s="18" t="s">
        <v>81</v>
      </c>
      <c r="BK410" s="231">
        <f>ROUND(I410*H410,2)</f>
        <v>0</v>
      </c>
      <c r="BL410" s="18" t="s">
        <v>144</v>
      </c>
      <c r="BM410" s="230" t="s">
        <v>1042</v>
      </c>
    </row>
    <row r="411" s="2" customFormat="1">
      <c r="A411" s="39"/>
      <c r="B411" s="40"/>
      <c r="C411" s="41"/>
      <c r="D411" s="232" t="s">
        <v>146</v>
      </c>
      <c r="E411" s="41"/>
      <c r="F411" s="233" t="s">
        <v>608</v>
      </c>
      <c r="G411" s="41"/>
      <c r="H411" s="41"/>
      <c r="I411" s="137"/>
      <c r="J411" s="41"/>
      <c r="K411" s="41"/>
      <c r="L411" s="45"/>
      <c r="M411" s="234"/>
      <c r="N411" s="235"/>
      <c r="O411" s="85"/>
      <c r="P411" s="85"/>
      <c r="Q411" s="85"/>
      <c r="R411" s="85"/>
      <c r="S411" s="85"/>
      <c r="T411" s="86"/>
      <c r="U411" s="39"/>
      <c r="V411" s="39"/>
      <c r="W411" s="39"/>
      <c r="X411" s="39"/>
      <c r="Y411" s="39"/>
      <c r="Z411" s="39"/>
      <c r="AA411" s="39"/>
      <c r="AB411" s="39"/>
      <c r="AC411" s="39"/>
      <c r="AD411" s="39"/>
      <c r="AE411" s="39"/>
      <c r="AT411" s="18" t="s">
        <v>146</v>
      </c>
      <c r="AU411" s="18" t="s">
        <v>83</v>
      </c>
    </row>
    <row r="412" s="13" customFormat="1">
      <c r="A412" s="13"/>
      <c r="B412" s="236"/>
      <c r="C412" s="237"/>
      <c r="D412" s="232" t="s">
        <v>148</v>
      </c>
      <c r="E412" s="238" t="s">
        <v>19</v>
      </c>
      <c r="F412" s="239" t="s">
        <v>1043</v>
      </c>
      <c r="G412" s="237"/>
      <c r="H412" s="240">
        <v>925</v>
      </c>
      <c r="I412" s="241"/>
      <c r="J412" s="237"/>
      <c r="K412" s="237"/>
      <c r="L412" s="242"/>
      <c r="M412" s="243"/>
      <c r="N412" s="244"/>
      <c r="O412" s="244"/>
      <c r="P412" s="244"/>
      <c r="Q412" s="244"/>
      <c r="R412" s="244"/>
      <c r="S412" s="244"/>
      <c r="T412" s="245"/>
      <c r="U412" s="13"/>
      <c r="V412" s="13"/>
      <c r="W412" s="13"/>
      <c r="X412" s="13"/>
      <c r="Y412" s="13"/>
      <c r="Z412" s="13"/>
      <c r="AA412" s="13"/>
      <c r="AB412" s="13"/>
      <c r="AC412" s="13"/>
      <c r="AD412" s="13"/>
      <c r="AE412" s="13"/>
      <c r="AT412" s="246" t="s">
        <v>148</v>
      </c>
      <c r="AU412" s="246" t="s">
        <v>83</v>
      </c>
      <c r="AV412" s="13" t="s">
        <v>83</v>
      </c>
      <c r="AW412" s="13" t="s">
        <v>35</v>
      </c>
      <c r="AX412" s="13" t="s">
        <v>73</v>
      </c>
      <c r="AY412" s="246" t="s">
        <v>137</v>
      </c>
    </row>
    <row r="413" s="14" customFormat="1">
      <c r="A413" s="14"/>
      <c r="B413" s="247"/>
      <c r="C413" s="248"/>
      <c r="D413" s="232" t="s">
        <v>148</v>
      </c>
      <c r="E413" s="249" t="s">
        <v>19</v>
      </c>
      <c r="F413" s="250" t="s">
        <v>150</v>
      </c>
      <c r="G413" s="248"/>
      <c r="H413" s="251">
        <v>925</v>
      </c>
      <c r="I413" s="252"/>
      <c r="J413" s="248"/>
      <c r="K413" s="248"/>
      <c r="L413" s="253"/>
      <c r="M413" s="254"/>
      <c r="N413" s="255"/>
      <c r="O413" s="255"/>
      <c r="P413" s="255"/>
      <c r="Q413" s="255"/>
      <c r="R413" s="255"/>
      <c r="S413" s="255"/>
      <c r="T413" s="256"/>
      <c r="U413" s="14"/>
      <c r="V413" s="14"/>
      <c r="W413" s="14"/>
      <c r="X413" s="14"/>
      <c r="Y413" s="14"/>
      <c r="Z413" s="14"/>
      <c r="AA413" s="14"/>
      <c r="AB413" s="14"/>
      <c r="AC413" s="14"/>
      <c r="AD413" s="14"/>
      <c r="AE413" s="14"/>
      <c r="AT413" s="257" t="s">
        <v>148</v>
      </c>
      <c r="AU413" s="257" t="s">
        <v>83</v>
      </c>
      <c r="AV413" s="14" t="s">
        <v>144</v>
      </c>
      <c r="AW413" s="14" t="s">
        <v>35</v>
      </c>
      <c r="AX413" s="14" t="s">
        <v>81</v>
      </c>
      <c r="AY413" s="257" t="s">
        <v>137</v>
      </c>
    </row>
    <row r="414" s="2" customFormat="1" ht="36" customHeight="1">
      <c r="A414" s="39"/>
      <c r="B414" s="40"/>
      <c r="C414" s="219" t="s">
        <v>594</v>
      </c>
      <c r="D414" s="219" t="s">
        <v>139</v>
      </c>
      <c r="E414" s="220" t="s">
        <v>611</v>
      </c>
      <c r="F414" s="221" t="s">
        <v>1044</v>
      </c>
      <c r="G414" s="222" t="s">
        <v>142</v>
      </c>
      <c r="H414" s="223">
        <v>7</v>
      </c>
      <c r="I414" s="224"/>
      <c r="J414" s="225">
        <f>ROUND(I414*H414,2)</f>
        <v>0</v>
      </c>
      <c r="K414" s="221" t="s">
        <v>19</v>
      </c>
      <c r="L414" s="45"/>
      <c r="M414" s="226" t="s">
        <v>19</v>
      </c>
      <c r="N414" s="227" t="s">
        <v>44</v>
      </c>
      <c r="O414" s="85"/>
      <c r="P414" s="228">
        <f>O414*H414</f>
        <v>0</v>
      </c>
      <c r="Q414" s="228">
        <v>0</v>
      </c>
      <c r="R414" s="228">
        <f>Q414*H414</f>
        <v>0</v>
      </c>
      <c r="S414" s="228">
        <v>0</v>
      </c>
      <c r="T414" s="229">
        <f>S414*H414</f>
        <v>0</v>
      </c>
      <c r="U414" s="39"/>
      <c r="V414" s="39"/>
      <c r="W414" s="39"/>
      <c r="X414" s="39"/>
      <c r="Y414" s="39"/>
      <c r="Z414" s="39"/>
      <c r="AA414" s="39"/>
      <c r="AB414" s="39"/>
      <c r="AC414" s="39"/>
      <c r="AD414" s="39"/>
      <c r="AE414" s="39"/>
      <c r="AR414" s="230" t="s">
        <v>144</v>
      </c>
      <c r="AT414" s="230" t="s">
        <v>139</v>
      </c>
      <c r="AU414" s="230" t="s">
        <v>83</v>
      </c>
      <c r="AY414" s="18" t="s">
        <v>137</v>
      </c>
      <c r="BE414" s="231">
        <f>IF(N414="základní",J414,0)</f>
        <v>0</v>
      </c>
      <c r="BF414" s="231">
        <f>IF(N414="snížená",J414,0)</f>
        <v>0</v>
      </c>
      <c r="BG414" s="231">
        <f>IF(N414="zákl. přenesená",J414,0)</f>
        <v>0</v>
      </c>
      <c r="BH414" s="231">
        <f>IF(N414="sníž. přenesená",J414,0)</f>
        <v>0</v>
      </c>
      <c r="BI414" s="231">
        <f>IF(N414="nulová",J414,0)</f>
        <v>0</v>
      </c>
      <c r="BJ414" s="18" t="s">
        <v>81</v>
      </c>
      <c r="BK414" s="231">
        <f>ROUND(I414*H414,2)</f>
        <v>0</v>
      </c>
      <c r="BL414" s="18" t="s">
        <v>144</v>
      </c>
      <c r="BM414" s="230" t="s">
        <v>1045</v>
      </c>
    </row>
    <row r="415" s="13" customFormat="1">
      <c r="A415" s="13"/>
      <c r="B415" s="236"/>
      <c r="C415" s="237"/>
      <c r="D415" s="232" t="s">
        <v>148</v>
      </c>
      <c r="E415" s="238" t="s">
        <v>19</v>
      </c>
      <c r="F415" s="239" t="s">
        <v>1046</v>
      </c>
      <c r="G415" s="237"/>
      <c r="H415" s="240">
        <v>7</v>
      </c>
      <c r="I415" s="241"/>
      <c r="J415" s="237"/>
      <c r="K415" s="237"/>
      <c r="L415" s="242"/>
      <c r="M415" s="243"/>
      <c r="N415" s="244"/>
      <c r="O415" s="244"/>
      <c r="P415" s="244"/>
      <c r="Q415" s="244"/>
      <c r="R415" s="244"/>
      <c r="S415" s="244"/>
      <c r="T415" s="245"/>
      <c r="U415" s="13"/>
      <c r="V415" s="13"/>
      <c r="W415" s="13"/>
      <c r="X415" s="13"/>
      <c r="Y415" s="13"/>
      <c r="Z415" s="13"/>
      <c r="AA415" s="13"/>
      <c r="AB415" s="13"/>
      <c r="AC415" s="13"/>
      <c r="AD415" s="13"/>
      <c r="AE415" s="13"/>
      <c r="AT415" s="246" t="s">
        <v>148</v>
      </c>
      <c r="AU415" s="246" t="s">
        <v>83</v>
      </c>
      <c r="AV415" s="13" t="s">
        <v>83</v>
      </c>
      <c r="AW415" s="13" t="s">
        <v>35</v>
      </c>
      <c r="AX415" s="13" t="s">
        <v>73</v>
      </c>
      <c r="AY415" s="246" t="s">
        <v>137</v>
      </c>
    </row>
    <row r="416" s="14" customFormat="1">
      <c r="A416" s="14"/>
      <c r="B416" s="247"/>
      <c r="C416" s="248"/>
      <c r="D416" s="232" t="s">
        <v>148</v>
      </c>
      <c r="E416" s="249" t="s">
        <v>19</v>
      </c>
      <c r="F416" s="250" t="s">
        <v>150</v>
      </c>
      <c r="G416" s="248"/>
      <c r="H416" s="251">
        <v>7</v>
      </c>
      <c r="I416" s="252"/>
      <c r="J416" s="248"/>
      <c r="K416" s="248"/>
      <c r="L416" s="253"/>
      <c r="M416" s="254"/>
      <c r="N416" s="255"/>
      <c r="O416" s="255"/>
      <c r="P416" s="255"/>
      <c r="Q416" s="255"/>
      <c r="R416" s="255"/>
      <c r="S416" s="255"/>
      <c r="T416" s="256"/>
      <c r="U416" s="14"/>
      <c r="V416" s="14"/>
      <c r="W416" s="14"/>
      <c r="X416" s="14"/>
      <c r="Y416" s="14"/>
      <c r="Z416" s="14"/>
      <c r="AA416" s="14"/>
      <c r="AB416" s="14"/>
      <c r="AC416" s="14"/>
      <c r="AD416" s="14"/>
      <c r="AE416" s="14"/>
      <c r="AT416" s="257" t="s">
        <v>148</v>
      </c>
      <c r="AU416" s="257" t="s">
        <v>83</v>
      </c>
      <c r="AV416" s="14" t="s">
        <v>144</v>
      </c>
      <c r="AW416" s="14" t="s">
        <v>35</v>
      </c>
      <c r="AX416" s="14" t="s">
        <v>81</v>
      </c>
      <c r="AY416" s="257" t="s">
        <v>137</v>
      </c>
    </row>
    <row r="417" s="2" customFormat="1" ht="16.5" customHeight="1">
      <c r="A417" s="39"/>
      <c r="B417" s="40"/>
      <c r="C417" s="219" t="s">
        <v>599</v>
      </c>
      <c r="D417" s="219" t="s">
        <v>139</v>
      </c>
      <c r="E417" s="220" t="s">
        <v>616</v>
      </c>
      <c r="F417" s="221" t="s">
        <v>617</v>
      </c>
      <c r="G417" s="222" t="s">
        <v>618</v>
      </c>
      <c r="H417" s="223">
        <v>6</v>
      </c>
      <c r="I417" s="224"/>
      <c r="J417" s="225">
        <f>ROUND(I417*H417,2)</f>
        <v>0</v>
      </c>
      <c r="K417" s="221" t="s">
        <v>19</v>
      </c>
      <c r="L417" s="45"/>
      <c r="M417" s="226" t="s">
        <v>19</v>
      </c>
      <c r="N417" s="227" t="s">
        <v>44</v>
      </c>
      <c r="O417" s="85"/>
      <c r="P417" s="228">
        <f>O417*H417</f>
        <v>0</v>
      </c>
      <c r="Q417" s="228">
        <v>0</v>
      </c>
      <c r="R417" s="228">
        <f>Q417*H417</f>
        <v>0</v>
      </c>
      <c r="S417" s="228">
        <v>0</v>
      </c>
      <c r="T417" s="229">
        <f>S417*H417</f>
        <v>0</v>
      </c>
      <c r="U417" s="39"/>
      <c r="V417" s="39"/>
      <c r="W417" s="39"/>
      <c r="X417" s="39"/>
      <c r="Y417" s="39"/>
      <c r="Z417" s="39"/>
      <c r="AA417" s="39"/>
      <c r="AB417" s="39"/>
      <c r="AC417" s="39"/>
      <c r="AD417" s="39"/>
      <c r="AE417" s="39"/>
      <c r="AR417" s="230" t="s">
        <v>144</v>
      </c>
      <c r="AT417" s="230" t="s">
        <v>139</v>
      </c>
      <c r="AU417" s="230" t="s">
        <v>83</v>
      </c>
      <c r="AY417" s="18" t="s">
        <v>137</v>
      </c>
      <c r="BE417" s="231">
        <f>IF(N417="základní",J417,0)</f>
        <v>0</v>
      </c>
      <c r="BF417" s="231">
        <f>IF(N417="snížená",J417,0)</f>
        <v>0</v>
      </c>
      <c r="BG417" s="231">
        <f>IF(N417="zákl. přenesená",J417,0)</f>
        <v>0</v>
      </c>
      <c r="BH417" s="231">
        <f>IF(N417="sníž. přenesená",J417,0)</f>
        <v>0</v>
      </c>
      <c r="BI417" s="231">
        <f>IF(N417="nulová",J417,0)</f>
        <v>0</v>
      </c>
      <c r="BJ417" s="18" t="s">
        <v>81</v>
      </c>
      <c r="BK417" s="231">
        <f>ROUND(I417*H417,2)</f>
        <v>0</v>
      </c>
      <c r="BL417" s="18" t="s">
        <v>144</v>
      </c>
      <c r="BM417" s="230" t="s">
        <v>1047</v>
      </c>
    </row>
    <row r="418" s="13" customFormat="1">
      <c r="A418" s="13"/>
      <c r="B418" s="236"/>
      <c r="C418" s="237"/>
      <c r="D418" s="232" t="s">
        <v>148</v>
      </c>
      <c r="E418" s="238" t="s">
        <v>19</v>
      </c>
      <c r="F418" s="239" t="s">
        <v>1048</v>
      </c>
      <c r="G418" s="237"/>
      <c r="H418" s="240">
        <v>6</v>
      </c>
      <c r="I418" s="241"/>
      <c r="J418" s="237"/>
      <c r="K418" s="237"/>
      <c r="L418" s="242"/>
      <c r="M418" s="243"/>
      <c r="N418" s="244"/>
      <c r="O418" s="244"/>
      <c r="P418" s="244"/>
      <c r="Q418" s="244"/>
      <c r="R418" s="244"/>
      <c r="S418" s="244"/>
      <c r="T418" s="245"/>
      <c r="U418" s="13"/>
      <c r="V418" s="13"/>
      <c r="W418" s="13"/>
      <c r="X418" s="13"/>
      <c r="Y418" s="13"/>
      <c r="Z418" s="13"/>
      <c r="AA418" s="13"/>
      <c r="AB418" s="13"/>
      <c r="AC418" s="13"/>
      <c r="AD418" s="13"/>
      <c r="AE418" s="13"/>
      <c r="AT418" s="246" t="s">
        <v>148</v>
      </c>
      <c r="AU418" s="246" t="s">
        <v>83</v>
      </c>
      <c r="AV418" s="13" t="s">
        <v>83</v>
      </c>
      <c r="AW418" s="13" t="s">
        <v>35</v>
      </c>
      <c r="AX418" s="13" t="s">
        <v>73</v>
      </c>
      <c r="AY418" s="246" t="s">
        <v>137</v>
      </c>
    </row>
    <row r="419" s="14" customFormat="1">
      <c r="A419" s="14"/>
      <c r="B419" s="247"/>
      <c r="C419" s="248"/>
      <c r="D419" s="232" t="s">
        <v>148</v>
      </c>
      <c r="E419" s="249" t="s">
        <v>19</v>
      </c>
      <c r="F419" s="250" t="s">
        <v>150</v>
      </c>
      <c r="G419" s="248"/>
      <c r="H419" s="251">
        <v>6</v>
      </c>
      <c r="I419" s="252"/>
      <c r="J419" s="248"/>
      <c r="K419" s="248"/>
      <c r="L419" s="253"/>
      <c r="M419" s="254"/>
      <c r="N419" s="255"/>
      <c r="O419" s="255"/>
      <c r="P419" s="255"/>
      <c r="Q419" s="255"/>
      <c r="R419" s="255"/>
      <c r="S419" s="255"/>
      <c r="T419" s="256"/>
      <c r="U419" s="14"/>
      <c r="V419" s="14"/>
      <c r="W419" s="14"/>
      <c r="X419" s="14"/>
      <c r="Y419" s="14"/>
      <c r="Z419" s="14"/>
      <c r="AA419" s="14"/>
      <c r="AB419" s="14"/>
      <c r="AC419" s="14"/>
      <c r="AD419" s="14"/>
      <c r="AE419" s="14"/>
      <c r="AT419" s="257" t="s">
        <v>148</v>
      </c>
      <c r="AU419" s="257" t="s">
        <v>83</v>
      </c>
      <c r="AV419" s="14" t="s">
        <v>144</v>
      </c>
      <c r="AW419" s="14" t="s">
        <v>4</v>
      </c>
      <c r="AX419" s="14" t="s">
        <v>81</v>
      </c>
      <c r="AY419" s="257" t="s">
        <v>137</v>
      </c>
    </row>
    <row r="420" s="2" customFormat="1" ht="24" customHeight="1">
      <c r="A420" s="39"/>
      <c r="B420" s="40"/>
      <c r="C420" s="219" t="s">
        <v>604</v>
      </c>
      <c r="D420" s="219" t="s">
        <v>139</v>
      </c>
      <c r="E420" s="220" t="s">
        <v>633</v>
      </c>
      <c r="F420" s="221" t="s">
        <v>634</v>
      </c>
      <c r="G420" s="222" t="s">
        <v>142</v>
      </c>
      <c r="H420" s="223">
        <v>7</v>
      </c>
      <c r="I420" s="224"/>
      <c r="J420" s="225">
        <f>ROUND(I420*H420,2)</f>
        <v>0</v>
      </c>
      <c r="K420" s="221" t="s">
        <v>143</v>
      </c>
      <c r="L420" s="45"/>
      <c r="M420" s="226" t="s">
        <v>19</v>
      </c>
      <c r="N420" s="227" t="s">
        <v>44</v>
      </c>
      <c r="O420" s="85"/>
      <c r="P420" s="228">
        <f>O420*H420</f>
        <v>0</v>
      </c>
      <c r="Q420" s="228">
        <v>0</v>
      </c>
      <c r="R420" s="228">
        <f>Q420*H420</f>
        <v>0</v>
      </c>
      <c r="S420" s="228">
        <v>0.082000000000000003</v>
      </c>
      <c r="T420" s="229">
        <f>S420*H420</f>
        <v>0.57400000000000007</v>
      </c>
      <c r="U420" s="39"/>
      <c r="V420" s="39"/>
      <c r="W420" s="39"/>
      <c r="X420" s="39"/>
      <c r="Y420" s="39"/>
      <c r="Z420" s="39"/>
      <c r="AA420" s="39"/>
      <c r="AB420" s="39"/>
      <c r="AC420" s="39"/>
      <c r="AD420" s="39"/>
      <c r="AE420" s="39"/>
      <c r="AR420" s="230" t="s">
        <v>144</v>
      </c>
      <c r="AT420" s="230" t="s">
        <v>139</v>
      </c>
      <c r="AU420" s="230" t="s">
        <v>83</v>
      </c>
      <c r="AY420" s="18" t="s">
        <v>137</v>
      </c>
      <c r="BE420" s="231">
        <f>IF(N420="základní",J420,0)</f>
        <v>0</v>
      </c>
      <c r="BF420" s="231">
        <f>IF(N420="snížená",J420,0)</f>
        <v>0</v>
      </c>
      <c r="BG420" s="231">
        <f>IF(N420="zákl. přenesená",J420,0)</f>
        <v>0</v>
      </c>
      <c r="BH420" s="231">
        <f>IF(N420="sníž. přenesená",J420,0)</f>
        <v>0</v>
      </c>
      <c r="BI420" s="231">
        <f>IF(N420="nulová",J420,0)</f>
        <v>0</v>
      </c>
      <c r="BJ420" s="18" t="s">
        <v>81</v>
      </c>
      <c r="BK420" s="231">
        <f>ROUND(I420*H420,2)</f>
        <v>0</v>
      </c>
      <c r="BL420" s="18" t="s">
        <v>144</v>
      </c>
      <c r="BM420" s="230" t="s">
        <v>1049</v>
      </c>
    </row>
    <row r="421" s="2" customFormat="1">
      <c r="A421" s="39"/>
      <c r="B421" s="40"/>
      <c r="C421" s="41"/>
      <c r="D421" s="232" t="s">
        <v>146</v>
      </c>
      <c r="E421" s="41"/>
      <c r="F421" s="233" t="s">
        <v>636</v>
      </c>
      <c r="G421" s="41"/>
      <c r="H421" s="41"/>
      <c r="I421" s="137"/>
      <c r="J421" s="41"/>
      <c r="K421" s="41"/>
      <c r="L421" s="45"/>
      <c r="M421" s="234"/>
      <c r="N421" s="235"/>
      <c r="O421" s="85"/>
      <c r="P421" s="85"/>
      <c r="Q421" s="85"/>
      <c r="R421" s="85"/>
      <c r="S421" s="85"/>
      <c r="T421" s="86"/>
      <c r="U421" s="39"/>
      <c r="V421" s="39"/>
      <c r="W421" s="39"/>
      <c r="X421" s="39"/>
      <c r="Y421" s="39"/>
      <c r="Z421" s="39"/>
      <c r="AA421" s="39"/>
      <c r="AB421" s="39"/>
      <c r="AC421" s="39"/>
      <c r="AD421" s="39"/>
      <c r="AE421" s="39"/>
      <c r="AT421" s="18" t="s">
        <v>146</v>
      </c>
      <c r="AU421" s="18" t="s">
        <v>83</v>
      </c>
    </row>
    <row r="422" s="13" customFormat="1">
      <c r="A422" s="13"/>
      <c r="B422" s="236"/>
      <c r="C422" s="237"/>
      <c r="D422" s="232" t="s">
        <v>148</v>
      </c>
      <c r="E422" s="238" t="s">
        <v>19</v>
      </c>
      <c r="F422" s="239" t="s">
        <v>1050</v>
      </c>
      <c r="G422" s="237"/>
      <c r="H422" s="240">
        <v>7</v>
      </c>
      <c r="I422" s="241"/>
      <c r="J422" s="237"/>
      <c r="K422" s="237"/>
      <c r="L422" s="242"/>
      <c r="M422" s="243"/>
      <c r="N422" s="244"/>
      <c r="O422" s="244"/>
      <c r="P422" s="244"/>
      <c r="Q422" s="244"/>
      <c r="R422" s="244"/>
      <c r="S422" s="244"/>
      <c r="T422" s="245"/>
      <c r="U422" s="13"/>
      <c r="V422" s="13"/>
      <c r="W422" s="13"/>
      <c r="X422" s="13"/>
      <c r="Y422" s="13"/>
      <c r="Z422" s="13"/>
      <c r="AA422" s="13"/>
      <c r="AB422" s="13"/>
      <c r="AC422" s="13"/>
      <c r="AD422" s="13"/>
      <c r="AE422" s="13"/>
      <c r="AT422" s="246" t="s">
        <v>148</v>
      </c>
      <c r="AU422" s="246" t="s">
        <v>83</v>
      </c>
      <c r="AV422" s="13" t="s">
        <v>83</v>
      </c>
      <c r="AW422" s="13" t="s">
        <v>35</v>
      </c>
      <c r="AX422" s="13" t="s">
        <v>73</v>
      </c>
      <c r="AY422" s="246" t="s">
        <v>137</v>
      </c>
    </row>
    <row r="423" s="14" customFormat="1">
      <c r="A423" s="14"/>
      <c r="B423" s="247"/>
      <c r="C423" s="248"/>
      <c r="D423" s="232" t="s">
        <v>148</v>
      </c>
      <c r="E423" s="249" t="s">
        <v>19</v>
      </c>
      <c r="F423" s="250" t="s">
        <v>150</v>
      </c>
      <c r="G423" s="248"/>
      <c r="H423" s="251">
        <v>7</v>
      </c>
      <c r="I423" s="252"/>
      <c r="J423" s="248"/>
      <c r="K423" s="248"/>
      <c r="L423" s="253"/>
      <c r="M423" s="254"/>
      <c r="N423" s="255"/>
      <c r="O423" s="255"/>
      <c r="P423" s="255"/>
      <c r="Q423" s="255"/>
      <c r="R423" s="255"/>
      <c r="S423" s="255"/>
      <c r="T423" s="256"/>
      <c r="U423" s="14"/>
      <c r="V423" s="14"/>
      <c r="W423" s="14"/>
      <c r="X423" s="14"/>
      <c r="Y423" s="14"/>
      <c r="Z423" s="14"/>
      <c r="AA423" s="14"/>
      <c r="AB423" s="14"/>
      <c r="AC423" s="14"/>
      <c r="AD423" s="14"/>
      <c r="AE423" s="14"/>
      <c r="AT423" s="257" t="s">
        <v>148</v>
      </c>
      <c r="AU423" s="257" t="s">
        <v>83</v>
      </c>
      <c r="AV423" s="14" t="s">
        <v>144</v>
      </c>
      <c r="AW423" s="14" t="s">
        <v>35</v>
      </c>
      <c r="AX423" s="14" t="s">
        <v>81</v>
      </c>
      <c r="AY423" s="257" t="s">
        <v>137</v>
      </c>
    </row>
    <row r="424" s="2" customFormat="1" ht="24" customHeight="1">
      <c r="A424" s="39"/>
      <c r="B424" s="40"/>
      <c r="C424" s="219" t="s">
        <v>610</v>
      </c>
      <c r="D424" s="219" t="s">
        <v>139</v>
      </c>
      <c r="E424" s="220" t="s">
        <v>639</v>
      </c>
      <c r="F424" s="221" t="s">
        <v>640</v>
      </c>
      <c r="G424" s="222" t="s">
        <v>142</v>
      </c>
      <c r="H424" s="223">
        <v>8</v>
      </c>
      <c r="I424" s="224"/>
      <c r="J424" s="225">
        <f>ROUND(I424*H424,2)</f>
        <v>0</v>
      </c>
      <c r="K424" s="221" t="s">
        <v>143</v>
      </c>
      <c r="L424" s="45"/>
      <c r="M424" s="226" t="s">
        <v>19</v>
      </c>
      <c r="N424" s="227" t="s">
        <v>44</v>
      </c>
      <c r="O424" s="85"/>
      <c r="P424" s="228">
        <f>O424*H424</f>
        <v>0</v>
      </c>
      <c r="Q424" s="228">
        <v>0</v>
      </c>
      <c r="R424" s="228">
        <f>Q424*H424</f>
        <v>0</v>
      </c>
      <c r="S424" s="228">
        <v>0.0040000000000000001</v>
      </c>
      <c r="T424" s="229">
        <f>S424*H424</f>
        <v>0.032000000000000001</v>
      </c>
      <c r="U424" s="39"/>
      <c r="V424" s="39"/>
      <c r="W424" s="39"/>
      <c r="X424" s="39"/>
      <c r="Y424" s="39"/>
      <c r="Z424" s="39"/>
      <c r="AA424" s="39"/>
      <c r="AB424" s="39"/>
      <c r="AC424" s="39"/>
      <c r="AD424" s="39"/>
      <c r="AE424" s="39"/>
      <c r="AR424" s="230" t="s">
        <v>144</v>
      </c>
      <c r="AT424" s="230" t="s">
        <v>139</v>
      </c>
      <c r="AU424" s="230" t="s">
        <v>83</v>
      </c>
      <c r="AY424" s="18" t="s">
        <v>137</v>
      </c>
      <c r="BE424" s="231">
        <f>IF(N424="základní",J424,0)</f>
        <v>0</v>
      </c>
      <c r="BF424" s="231">
        <f>IF(N424="snížená",J424,0)</f>
        <v>0</v>
      </c>
      <c r="BG424" s="231">
        <f>IF(N424="zákl. přenesená",J424,0)</f>
        <v>0</v>
      </c>
      <c r="BH424" s="231">
        <f>IF(N424="sníž. přenesená",J424,0)</f>
        <v>0</v>
      </c>
      <c r="BI424" s="231">
        <f>IF(N424="nulová",J424,0)</f>
        <v>0</v>
      </c>
      <c r="BJ424" s="18" t="s">
        <v>81</v>
      </c>
      <c r="BK424" s="231">
        <f>ROUND(I424*H424,2)</f>
        <v>0</v>
      </c>
      <c r="BL424" s="18" t="s">
        <v>144</v>
      </c>
      <c r="BM424" s="230" t="s">
        <v>1051</v>
      </c>
    </row>
    <row r="425" s="2" customFormat="1">
      <c r="A425" s="39"/>
      <c r="B425" s="40"/>
      <c r="C425" s="41"/>
      <c r="D425" s="232" t="s">
        <v>146</v>
      </c>
      <c r="E425" s="41"/>
      <c r="F425" s="233" t="s">
        <v>642</v>
      </c>
      <c r="G425" s="41"/>
      <c r="H425" s="41"/>
      <c r="I425" s="137"/>
      <c r="J425" s="41"/>
      <c r="K425" s="41"/>
      <c r="L425" s="45"/>
      <c r="M425" s="234"/>
      <c r="N425" s="235"/>
      <c r="O425" s="85"/>
      <c r="P425" s="85"/>
      <c r="Q425" s="85"/>
      <c r="R425" s="85"/>
      <c r="S425" s="85"/>
      <c r="T425" s="86"/>
      <c r="U425" s="39"/>
      <c r="V425" s="39"/>
      <c r="W425" s="39"/>
      <c r="X425" s="39"/>
      <c r="Y425" s="39"/>
      <c r="Z425" s="39"/>
      <c r="AA425" s="39"/>
      <c r="AB425" s="39"/>
      <c r="AC425" s="39"/>
      <c r="AD425" s="39"/>
      <c r="AE425" s="39"/>
      <c r="AT425" s="18" t="s">
        <v>146</v>
      </c>
      <c r="AU425" s="18" t="s">
        <v>83</v>
      </c>
    </row>
    <row r="426" s="13" customFormat="1">
      <c r="A426" s="13"/>
      <c r="B426" s="236"/>
      <c r="C426" s="237"/>
      <c r="D426" s="232" t="s">
        <v>148</v>
      </c>
      <c r="E426" s="238" t="s">
        <v>19</v>
      </c>
      <c r="F426" s="239" t="s">
        <v>1052</v>
      </c>
      <c r="G426" s="237"/>
      <c r="H426" s="240">
        <v>8</v>
      </c>
      <c r="I426" s="241"/>
      <c r="J426" s="237"/>
      <c r="K426" s="237"/>
      <c r="L426" s="242"/>
      <c r="M426" s="243"/>
      <c r="N426" s="244"/>
      <c r="O426" s="244"/>
      <c r="P426" s="244"/>
      <c r="Q426" s="244"/>
      <c r="R426" s="244"/>
      <c r="S426" s="244"/>
      <c r="T426" s="245"/>
      <c r="U426" s="13"/>
      <c r="V426" s="13"/>
      <c r="W426" s="13"/>
      <c r="X426" s="13"/>
      <c r="Y426" s="13"/>
      <c r="Z426" s="13"/>
      <c r="AA426" s="13"/>
      <c r="AB426" s="13"/>
      <c r="AC426" s="13"/>
      <c r="AD426" s="13"/>
      <c r="AE426" s="13"/>
      <c r="AT426" s="246" t="s">
        <v>148</v>
      </c>
      <c r="AU426" s="246" t="s">
        <v>83</v>
      </c>
      <c r="AV426" s="13" t="s">
        <v>83</v>
      </c>
      <c r="AW426" s="13" t="s">
        <v>35</v>
      </c>
      <c r="AX426" s="13" t="s">
        <v>73</v>
      </c>
      <c r="AY426" s="246" t="s">
        <v>137</v>
      </c>
    </row>
    <row r="427" s="14" customFormat="1">
      <c r="A427" s="14"/>
      <c r="B427" s="247"/>
      <c r="C427" s="248"/>
      <c r="D427" s="232" t="s">
        <v>148</v>
      </c>
      <c r="E427" s="249" t="s">
        <v>19</v>
      </c>
      <c r="F427" s="250" t="s">
        <v>150</v>
      </c>
      <c r="G427" s="248"/>
      <c r="H427" s="251">
        <v>8</v>
      </c>
      <c r="I427" s="252"/>
      <c r="J427" s="248"/>
      <c r="K427" s="248"/>
      <c r="L427" s="253"/>
      <c r="M427" s="254"/>
      <c r="N427" s="255"/>
      <c r="O427" s="255"/>
      <c r="P427" s="255"/>
      <c r="Q427" s="255"/>
      <c r="R427" s="255"/>
      <c r="S427" s="255"/>
      <c r="T427" s="256"/>
      <c r="U427" s="14"/>
      <c r="V427" s="14"/>
      <c r="W427" s="14"/>
      <c r="X427" s="14"/>
      <c r="Y427" s="14"/>
      <c r="Z427" s="14"/>
      <c r="AA427" s="14"/>
      <c r="AB427" s="14"/>
      <c r="AC427" s="14"/>
      <c r="AD427" s="14"/>
      <c r="AE427" s="14"/>
      <c r="AT427" s="257" t="s">
        <v>148</v>
      </c>
      <c r="AU427" s="257" t="s">
        <v>83</v>
      </c>
      <c r="AV427" s="14" t="s">
        <v>144</v>
      </c>
      <c r="AW427" s="14" t="s">
        <v>35</v>
      </c>
      <c r="AX427" s="14" t="s">
        <v>81</v>
      </c>
      <c r="AY427" s="257" t="s">
        <v>137</v>
      </c>
    </row>
    <row r="428" s="2" customFormat="1" ht="24" customHeight="1">
      <c r="A428" s="39"/>
      <c r="B428" s="40"/>
      <c r="C428" s="219" t="s">
        <v>615</v>
      </c>
      <c r="D428" s="219" t="s">
        <v>139</v>
      </c>
      <c r="E428" s="220" t="s">
        <v>645</v>
      </c>
      <c r="F428" s="221" t="s">
        <v>646</v>
      </c>
      <c r="G428" s="222" t="s">
        <v>202</v>
      </c>
      <c r="H428" s="223">
        <v>46.5</v>
      </c>
      <c r="I428" s="224"/>
      <c r="J428" s="225">
        <f>ROUND(I428*H428,2)</f>
        <v>0</v>
      </c>
      <c r="K428" s="221" t="s">
        <v>19</v>
      </c>
      <c r="L428" s="45"/>
      <c r="M428" s="226" t="s">
        <v>19</v>
      </c>
      <c r="N428" s="227" t="s">
        <v>44</v>
      </c>
      <c r="O428" s="85"/>
      <c r="P428" s="228">
        <f>O428*H428</f>
        <v>0</v>
      </c>
      <c r="Q428" s="228">
        <v>0</v>
      </c>
      <c r="R428" s="228">
        <f>Q428*H428</f>
        <v>0</v>
      </c>
      <c r="S428" s="228">
        <v>0.028000000000000001</v>
      </c>
      <c r="T428" s="229">
        <f>S428*H428</f>
        <v>1.3020000000000001</v>
      </c>
      <c r="U428" s="39"/>
      <c r="V428" s="39"/>
      <c r="W428" s="39"/>
      <c r="X428" s="39"/>
      <c r="Y428" s="39"/>
      <c r="Z428" s="39"/>
      <c r="AA428" s="39"/>
      <c r="AB428" s="39"/>
      <c r="AC428" s="39"/>
      <c r="AD428" s="39"/>
      <c r="AE428" s="39"/>
      <c r="AR428" s="230" t="s">
        <v>144</v>
      </c>
      <c r="AT428" s="230" t="s">
        <v>139</v>
      </c>
      <c r="AU428" s="230" t="s">
        <v>83</v>
      </c>
      <c r="AY428" s="18" t="s">
        <v>137</v>
      </c>
      <c r="BE428" s="231">
        <f>IF(N428="základní",J428,0)</f>
        <v>0</v>
      </c>
      <c r="BF428" s="231">
        <f>IF(N428="snížená",J428,0)</f>
        <v>0</v>
      </c>
      <c r="BG428" s="231">
        <f>IF(N428="zákl. přenesená",J428,0)</f>
        <v>0</v>
      </c>
      <c r="BH428" s="231">
        <f>IF(N428="sníž. přenesená",J428,0)</f>
        <v>0</v>
      </c>
      <c r="BI428" s="231">
        <f>IF(N428="nulová",J428,0)</f>
        <v>0</v>
      </c>
      <c r="BJ428" s="18" t="s">
        <v>81</v>
      </c>
      <c r="BK428" s="231">
        <f>ROUND(I428*H428,2)</f>
        <v>0</v>
      </c>
      <c r="BL428" s="18" t="s">
        <v>144</v>
      </c>
      <c r="BM428" s="230" t="s">
        <v>1053</v>
      </c>
    </row>
    <row r="429" s="2" customFormat="1">
      <c r="A429" s="39"/>
      <c r="B429" s="40"/>
      <c r="C429" s="41"/>
      <c r="D429" s="232" t="s">
        <v>146</v>
      </c>
      <c r="E429" s="41"/>
      <c r="F429" s="233" t="s">
        <v>648</v>
      </c>
      <c r="G429" s="41"/>
      <c r="H429" s="41"/>
      <c r="I429" s="137"/>
      <c r="J429" s="41"/>
      <c r="K429" s="41"/>
      <c r="L429" s="45"/>
      <c r="M429" s="234"/>
      <c r="N429" s="235"/>
      <c r="O429" s="85"/>
      <c r="P429" s="85"/>
      <c r="Q429" s="85"/>
      <c r="R429" s="85"/>
      <c r="S429" s="85"/>
      <c r="T429" s="86"/>
      <c r="U429" s="39"/>
      <c r="V429" s="39"/>
      <c r="W429" s="39"/>
      <c r="X429" s="39"/>
      <c r="Y429" s="39"/>
      <c r="Z429" s="39"/>
      <c r="AA429" s="39"/>
      <c r="AB429" s="39"/>
      <c r="AC429" s="39"/>
      <c r="AD429" s="39"/>
      <c r="AE429" s="39"/>
      <c r="AT429" s="18" t="s">
        <v>146</v>
      </c>
      <c r="AU429" s="18" t="s">
        <v>83</v>
      </c>
    </row>
    <row r="430" s="13" customFormat="1">
      <c r="A430" s="13"/>
      <c r="B430" s="236"/>
      <c r="C430" s="237"/>
      <c r="D430" s="232" t="s">
        <v>148</v>
      </c>
      <c r="E430" s="238" t="s">
        <v>19</v>
      </c>
      <c r="F430" s="239" t="s">
        <v>1054</v>
      </c>
      <c r="G430" s="237"/>
      <c r="H430" s="240">
        <v>46.5</v>
      </c>
      <c r="I430" s="241"/>
      <c r="J430" s="237"/>
      <c r="K430" s="237"/>
      <c r="L430" s="242"/>
      <c r="M430" s="243"/>
      <c r="N430" s="244"/>
      <c r="O430" s="244"/>
      <c r="P430" s="244"/>
      <c r="Q430" s="244"/>
      <c r="R430" s="244"/>
      <c r="S430" s="244"/>
      <c r="T430" s="245"/>
      <c r="U430" s="13"/>
      <c r="V430" s="13"/>
      <c r="W430" s="13"/>
      <c r="X430" s="13"/>
      <c r="Y430" s="13"/>
      <c r="Z430" s="13"/>
      <c r="AA430" s="13"/>
      <c r="AB430" s="13"/>
      <c r="AC430" s="13"/>
      <c r="AD430" s="13"/>
      <c r="AE430" s="13"/>
      <c r="AT430" s="246" t="s">
        <v>148</v>
      </c>
      <c r="AU430" s="246" t="s">
        <v>83</v>
      </c>
      <c r="AV430" s="13" t="s">
        <v>83</v>
      </c>
      <c r="AW430" s="13" t="s">
        <v>35</v>
      </c>
      <c r="AX430" s="13" t="s">
        <v>73</v>
      </c>
      <c r="AY430" s="246" t="s">
        <v>137</v>
      </c>
    </row>
    <row r="431" s="14" customFormat="1">
      <c r="A431" s="14"/>
      <c r="B431" s="247"/>
      <c r="C431" s="248"/>
      <c r="D431" s="232" t="s">
        <v>148</v>
      </c>
      <c r="E431" s="249" t="s">
        <v>19</v>
      </c>
      <c r="F431" s="250" t="s">
        <v>150</v>
      </c>
      <c r="G431" s="248"/>
      <c r="H431" s="251">
        <v>46.5</v>
      </c>
      <c r="I431" s="252"/>
      <c r="J431" s="248"/>
      <c r="K431" s="248"/>
      <c r="L431" s="253"/>
      <c r="M431" s="254"/>
      <c r="N431" s="255"/>
      <c r="O431" s="255"/>
      <c r="P431" s="255"/>
      <c r="Q431" s="255"/>
      <c r="R431" s="255"/>
      <c r="S431" s="255"/>
      <c r="T431" s="256"/>
      <c r="U431" s="14"/>
      <c r="V431" s="14"/>
      <c r="W431" s="14"/>
      <c r="X431" s="14"/>
      <c r="Y431" s="14"/>
      <c r="Z431" s="14"/>
      <c r="AA431" s="14"/>
      <c r="AB431" s="14"/>
      <c r="AC431" s="14"/>
      <c r="AD431" s="14"/>
      <c r="AE431" s="14"/>
      <c r="AT431" s="257" t="s">
        <v>148</v>
      </c>
      <c r="AU431" s="257" t="s">
        <v>83</v>
      </c>
      <c r="AV431" s="14" t="s">
        <v>144</v>
      </c>
      <c r="AW431" s="14" t="s">
        <v>35</v>
      </c>
      <c r="AX431" s="14" t="s">
        <v>81</v>
      </c>
      <c r="AY431" s="257" t="s">
        <v>137</v>
      </c>
    </row>
    <row r="432" s="2" customFormat="1" ht="16.5" customHeight="1">
      <c r="A432" s="39"/>
      <c r="B432" s="40"/>
      <c r="C432" s="219" t="s">
        <v>621</v>
      </c>
      <c r="D432" s="219" t="s">
        <v>139</v>
      </c>
      <c r="E432" s="220" t="s">
        <v>651</v>
      </c>
      <c r="F432" s="221" t="s">
        <v>652</v>
      </c>
      <c r="G432" s="222" t="s">
        <v>163</v>
      </c>
      <c r="H432" s="223">
        <v>203</v>
      </c>
      <c r="I432" s="224"/>
      <c r="J432" s="225">
        <f>ROUND(I432*H432,2)</f>
        <v>0</v>
      </c>
      <c r="K432" s="221" t="s">
        <v>143</v>
      </c>
      <c r="L432" s="45"/>
      <c r="M432" s="226" t="s">
        <v>19</v>
      </c>
      <c r="N432" s="227" t="s">
        <v>44</v>
      </c>
      <c r="O432" s="85"/>
      <c r="P432" s="228">
        <f>O432*H432</f>
        <v>0</v>
      </c>
      <c r="Q432" s="228">
        <v>0</v>
      </c>
      <c r="R432" s="228">
        <f>Q432*H432</f>
        <v>0</v>
      </c>
      <c r="S432" s="228">
        <v>0</v>
      </c>
      <c r="T432" s="229">
        <f>S432*H432</f>
        <v>0</v>
      </c>
      <c r="U432" s="39"/>
      <c r="V432" s="39"/>
      <c r="W432" s="39"/>
      <c r="X432" s="39"/>
      <c r="Y432" s="39"/>
      <c r="Z432" s="39"/>
      <c r="AA432" s="39"/>
      <c r="AB432" s="39"/>
      <c r="AC432" s="39"/>
      <c r="AD432" s="39"/>
      <c r="AE432" s="39"/>
      <c r="AR432" s="230" t="s">
        <v>144</v>
      </c>
      <c r="AT432" s="230" t="s">
        <v>139</v>
      </c>
      <c r="AU432" s="230" t="s">
        <v>83</v>
      </c>
      <c r="AY432" s="18" t="s">
        <v>137</v>
      </c>
      <c r="BE432" s="231">
        <f>IF(N432="základní",J432,0)</f>
        <v>0</v>
      </c>
      <c r="BF432" s="231">
        <f>IF(N432="snížená",J432,0)</f>
        <v>0</v>
      </c>
      <c r="BG432" s="231">
        <f>IF(N432="zákl. přenesená",J432,0)</f>
        <v>0</v>
      </c>
      <c r="BH432" s="231">
        <f>IF(N432="sníž. přenesená",J432,0)</f>
        <v>0</v>
      </c>
      <c r="BI432" s="231">
        <f>IF(N432="nulová",J432,0)</f>
        <v>0</v>
      </c>
      <c r="BJ432" s="18" t="s">
        <v>81</v>
      </c>
      <c r="BK432" s="231">
        <f>ROUND(I432*H432,2)</f>
        <v>0</v>
      </c>
      <c r="BL432" s="18" t="s">
        <v>144</v>
      </c>
      <c r="BM432" s="230" t="s">
        <v>1055</v>
      </c>
    </row>
    <row r="433" s="2" customFormat="1">
      <c r="A433" s="39"/>
      <c r="B433" s="40"/>
      <c r="C433" s="41"/>
      <c r="D433" s="232" t="s">
        <v>146</v>
      </c>
      <c r="E433" s="41"/>
      <c r="F433" s="233" t="s">
        <v>654</v>
      </c>
      <c r="G433" s="41"/>
      <c r="H433" s="41"/>
      <c r="I433" s="137"/>
      <c r="J433" s="41"/>
      <c r="K433" s="41"/>
      <c r="L433" s="45"/>
      <c r="M433" s="234"/>
      <c r="N433" s="235"/>
      <c r="O433" s="85"/>
      <c r="P433" s="85"/>
      <c r="Q433" s="85"/>
      <c r="R433" s="85"/>
      <c r="S433" s="85"/>
      <c r="T433" s="86"/>
      <c r="U433" s="39"/>
      <c r="V433" s="39"/>
      <c r="W433" s="39"/>
      <c r="X433" s="39"/>
      <c r="Y433" s="39"/>
      <c r="Z433" s="39"/>
      <c r="AA433" s="39"/>
      <c r="AB433" s="39"/>
      <c r="AC433" s="39"/>
      <c r="AD433" s="39"/>
      <c r="AE433" s="39"/>
      <c r="AT433" s="18" t="s">
        <v>146</v>
      </c>
      <c r="AU433" s="18" t="s">
        <v>83</v>
      </c>
    </row>
    <row r="434" s="13" customFormat="1">
      <c r="A434" s="13"/>
      <c r="B434" s="236"/>
      <c r="C434" s="237"/>
      <c r="D434" s="232" t="s">
        <v>148</v>
      </c>
      <c r="E434" s="238" t="s">
        <v>19</v>
      </c>
      <c r="F434" s="239" t="s">
        <v>1056</v>
      </c>
      <c r="G434" s="237"/>
      <c r="H434" s="240">
        <v>203</v>
      </c>
      <c r="I434" s="241"/>
      <c r="J434" s="237"/>
      <c r="K434" s="237"/>
      <c r="L434" s="242"/>
      <c r="M434" s="243"/>
      <c r="N434" s="244"/>
      <c r="O434" s="244"/>
      <c r="P434" s="244"/>
      <c r="Q434" s="244"/>
      <c r="R434" s="244"/>
      <c r="S434" s="244"/>
      <c r="T434" s="245"/>
      <c r="U434" s="13"/>
      <c r="V434" s="13"/>
      <c r="W434" s="13"/>
      <c r="X434" s="13"/>
      <c r="Y434" s="13"/>
      <c r="Z434" s="13"/>
      <c r="AA434" s="13"/>
      <c r="AB434" s="13"/>
      <c r="AC434" s="13"/>
      <c r="AD434" s="13"/>
      <c r="AE434" s="13"/>
      <c r="AT434" s="246" t="s">
        <v>148</v>
      </c>
      <c r="AU434" s="246" t="s">
        <v>83</v>
      </c>
      <c r="AV434" s="13" t="s">
        <v>83</v>
      </c>
      <c r="AW434" s="13" t="s">
        <v>35</v>
      </c>
      <c r="AX434" s="13" t="s">
        <v>73</v>
      </c>
      <c r="AY434" s="246" t="s">
        <v>137</v>
      </c>
    </row>
    <row r="435" s="14" customFormat="1">
      <c r="A435" s="14"/>
      <c r="B435" s="247"/>
      <c r="C435" s="248"/>
      <c r="D435" s="232" t="s">
        <v>148</v>
      </c>
      <c r="E435" s="249" t="s">
        <v>19</v>
      </c>
      <c r="F435" s="250" t="s">
        <v>150</v>
      </c>
      <c r="G435" s="248"/>
      <c r="H435" s="251">
        <v>203</v>
      </c>
      <c r="I435" s="252"/>
      <c r="J435" s="248"/>
      <c r="K435" s="248"/>
      <c r="L435" s="253"/>
      <c r="M435" s="254"/>
      <c r="N435" s="255"/>
      <c r="O435" s="255"/>
      <c r="P435" s="255"/>
      <c r="Q435" s="255"/>
      <c r="R435" s="255"/>
      <c r="S435" s="255"/>
      <c r="T435" s="256"/>
      <c r="U435" s="14"/>
      <c r="V435" s="14"/>
      <c r="W435" s="14"/>
      <c r="X435" s="14"/>
      <c r="Y435" s="14"/>
      <c r="Z435" s="14"/>
      <c r="AA435" s="14"/>
      <c r="AB435" s="14"/>
      <c r="AC435" s="14"/>
      <c r="AD435" s="14"/>
      <c r="AE435" s="14"/>
      <c r="AT435" s="257" t="s">
        <v>148</v>
      </c>
      <c r="AU435" s="257" t="s">
        <v>83</v>
      </c>
      <c r="AV435" s="14" t="s">
        <v>144</v>
      </c>
      <c r="AW435" s="14" t="s">
        <v>35</v>
      </c>
      <c r="AX435" s="14" t="s">
        <v>81</v>
      </c>
      <c r="AY435" s="257" t="s">
        <v>137</v>
      </c>
    </row>
    <row r="436" s="2" customFormat="1" ht="16.5" customHeight="1">
      <c r="A436" s="39"/>
      <c r="B436" s="40"/>
      <c r="C436" s="219" t="s">
        <v>627</v>
      </c>
      <c r="D436" s="219" t="s">
        <v>139</v>
      </c>
      <c r="E436" s="220" t="s">
        <v>657</v>
      </c>
      <c r="F436" s="221" t="s">
        <v>658</v>
      </c>
      <c r="G436" s="222" t="s">
        <v>142</v>
      </c>
      <c r="H436" s="223">
        <v>18.5</v>
      </c>
      <c r="I436" s="224"/>
      <c r="J436" s="225">
        <f>ROUND(I436*H436,2)</f>
        <v>0</v>
      </c>
      <c r="K436" s="221" t="s">
        <v>19</v>
      </c>
      <c r="L436" s="45"/>
      <c r="M436" s="226" t="s">
        <v>19</v>
      </c>
      <c r="N436" s="227" t="s">
        <v>44</v>
      </c>
      <c r="O436" s="85"/>
      <c r="P436" s="228">
        <f>O436*H436</f>
        <v>0</v>
      </c>
      <c r="Q436" s="228">
        <v>0</v>
      </c>
      <c r="R436" s="228">
        <f>Q436*H436</f>
        <v>0</v>
      </c>
      <c r="S436" s="228">
        <v>0</v>
      </c>
      <c r="T436" s="229">
        <f>S436*H436</f>
        <v>0</v>
      </c>
      <c r="U436" s="39"/>
      <c r="V436" s="39"/>
      <c r="W436" s="39"/>
      <c r="X436" s="39"/>
      <c r="Y436" s="39"/>
      <c r="Z436" s="39"/>
      <c r="AA436" s="39"/>
      <c r="AB436" s="39"/>
      <c r="AC436" s="39"/>
      <c r="AD436" s="39"/>
      <c r="AE436" s="39"/>
      <c r="AR436" s="230" t="s">
        <v>144</v>
      </c>
      <c r="AT436" s="230" t="s">
        <v>139</v>
      </c>
      <c r="AU436" s="230" t="s">
        <v>83</v>
      </c>
      <c r="AY436" s="18" t="s">
        <v>137</v>
      </c>
      <c r="BE436" s="231">
        <f>IF(N436="základní",J436,0)</f>
        <v>0</v>
      </c>
      <c r="BF436" s="231">
        <f>IF(N436="snížená",J436,0)</f>
        <v>0</v>
      </c>
      <c r="BG436" s="231">
        <f>IF(N436="zákl. přenesená",J436,0)</f>
        <v>0</v>
      </c>
      <c r="BH436" s="231">
        <f>IF(N436="sníž. přenesená",J436,0)</f>
        <v>0</v>
      </c>
      <c r="BI436" s="231">
        <f>IF(N436="nulová",J436,0)</f>
        <v>0</v>
      </c>
      <c r="BJ436" s="18" t="s">
        <v>81</v>
      </c>
      <c r="BK436" s="231">
        <f>ROUND(I436*H436,2)</f>
        <v>0</v>
      </c>
      <c r="BL436" s="18" t="s">
        <v>144</v>
      </c>
      <c r="BM436" s="230" t="s">
        <v>1057</v>
      </c>
    </row>
    <row r="437" s="13" customFormat="1">
      <c r="A437" s="13"/>
      <c r="B437" s="236"/>
      <c r="C437" s="237"/>
      <c r="D437" s="232" t="s">
        <v>148</v>
      </c>
      <c r="E437" s="238" t="s">
        <v>19</v>
      </c>
      <c r="F437" s="239" t="s">
        <v>1058</v>
      </c>
      <c r="G437" s="237"/>
      <c r="H437" s="240">
        <v>18.5</v>
      </c>
      <c r="I437" s="241"/>
      <c r="J437" s="237"/>
      <c r="K437" s="237"/>
      <c r="L437" s="242"/>
      <c r="M437" s="243"/>
      <c r="N437" s="244"/>
      <c r="O437" s="244"/>
      <c r="P437" s="244"/>
      <c r="Q437" s="244"/>
      <c r="R437" s="244"/>
      <c r="S437" s="244"/>
      <c r="T437" s="245"/>
      <c r="U437" s="13"/>
      <c r="V437" s="13"/>
      <c r="W437" s="13"/>
      <c r="X437" s="13"/>
      <c r="Y437" s="13"/>
      <c r="Z437" s="13"/>
      <c r="AA437" s="13"/>
      <c r="AB437" s="13"/>
      <c r="AC437" s="13"/>
      <c r="AD437" s="13"/>
      <c r="AE437" s="13"/>
      <c r="AT437" s="246" t="s">
        <v>148</v>
      </c>
      <c r="AU437" s="246" t="s">
        <v>83</v>
      </c>
      <c r="AV437" s="13" t="s">
        <v>83</v>
      </c>
      <c r="AW437" s="13" t="s">
        <v>35</v>
      </c>
      <c r="AX437" s="13" t="s">
        <v>73</v>
      </c>
      <c r="AY437" s="246" t="s">
        <v>137</v>
      </c>
    </row>
    <row r="438" s="14" customFormat="1">
      <c r="A438" s="14"/>
      <c r="B438" s="247"/>
      <c r="C438" s="248"/>
      <c r="D438" s="232" t="s">
        <v>148</v>
      </c>
      <c r="E438" s="249" t="s">
        <v>19</v>
      </c>
      <c r="F438" s="250" t="s">
        <v>150</v>
      </c>
      <c r="G438" s="248"/>
      <c r="H438" s="251">
        <v>18.5</v>
      </c>
      <c r="I438" s="252"/>
      <c r="J438" s="248"/>
      <c r="K438" s="248"/>
      <c r="L438" s="253"/>
      <c r="M438" s="254"/>
      <c r="N438" s="255"/>
      <c r="O438" s="255"/>
      <c r="P438" s="255"/>
      <c r="Q438" s="255"/>
      <c r="R438" s="255"/>
      <c r="S438" s="255"/>
      <c r="T438" s="256"/>
      <c r="U438" s="14"/>
      <c r="V438" s="14"/>
      <c r="W438" s="14"/>
      <c r="X438" s="14"/>
      <c r="Y438" s="14"/>
      <c r="Z438" s="14"/>
      <c r="AA438" s="14"/>
      <c r="AB438" s="14"/>
      <c r="AC438" s="14"/>
      <c r="AD438" s="14"/>
      <c r="AE438" s="14"/>
      <c r="AT438" s="257" t="s">
        <v>148</v>
      </c>
      <c r="AU438" s="257" t="s">
        <v>83</v>
      </c>
      <c r="AV438" s="14" t="s">
        <v>144</v>
      </c>
      <c r="AW438" s="14" t="s">
        <v>35</v>
      </c>
      <c r="AX438" s="14" t="s">
        <v>81</v>
      </c>
      <c r="AY438" s="257" t="s">
        <v>137</v>
      </c>
    </row>
    <row r="439" s="2" customFormat="1" ht="36" customHeight="1">
      <c r="A439" s="39"/>
      <c r="B439" s="40"/>
      <c r="C439" s="219" t="s">
        <v>632</v>
      </c>
      <c r="D439" s="219" t="s">
        <v>139</v>
      </c>
      <c r="E439" s="220" t="s">
        <v>662</v>
      </c>
      <c r="F439" s="221" t="s">
        <v>663</v>
      </c>
      <c r="G439" s="222" t="s">
        <v>202</v>
      </c>
      <c r="H439" s="223">
        <v>225</v>
      </c>
      <c r="I439" s="224"/>
      <c r="J439" s="225">
        <f>ROUND(I439*H439,2)</f>
        <v>0</v>
      </c>
      <c r="K439" s="221" t="s">
        <v>143</v>
      </c>
      <c r="L439" s="45"/>
      <c r="M439" s="226" t="s">
        <v>19</v>
      </c>
      <c r="N439" s="227" t="s">
        <v>44</v>
      </c>
      <c r="O439" s="85"/>
      <c r="P439" s="228">
        <f>O439*H439</f>
        <v>0</v>
      </c>
      <c r="Q439" s="228">
        <v>0</v>
      </c>
      <c r="R439" s="228">
        <f>Q439*H439</f>
        <v>0</v>
      </c>
      <c r="S439" s="228">
        <v>0</v>
      </c>
      <c r="T439" s="229">
        <f>S439*H439</f>
        <v>0</v>
      </c>
      <c r="U439" s="39"/>
      <c r="V439" s="39"/>
      <c r="W439" s="39"/>
      <c r="X439" s="39"/>
      <c r="Y439" s="39"/>
      <c r="Z439" s="39"/>
      <c r="AA439" s="39"/>
      <c r="AB439" s="39"/>
      <c r="AC439" s="39"/>
      <c r="AD439" s="39"/>
      <c r="AE439" s="39"/>
      <c r="AR439" s="230" t="s">
        <v>144</v>
      </c>
      <c r="AT439" s="230" t="s">
        <v>139</v>
      </c>
      <c r="AU439" s="230" t="s">
        <v>83</v>
      </c>
      <c r="AY439" s="18" t="s">
        <v>137</v>
      </c>
      <c r="BE439" s="231">
        <f>IF(N439="základní",J439,0)</f>
        <v>0</v>
      </c>
      <c r="BF439" s="231">
        <f>IF(N439="snížená",J439,0)</f>
        <v>0</v>
      </c>
      <c r="BG439" s="231">
        <f>IF(N439="zákl. přenesená",J439,0)</f>
        <v>0</v>
      </c>
      <c r="BH439" s="231">
        <f>IF(N439="sníž. přenesená",J439,0)</f>
        <v>0</v>
      </c>
      <c r="BI439" s="231">
        <f>IF(N439="nulová",J439,0)</f>
        <v>0</v>
      </c>
      <c r="BJ439" s="18" t="s">
        <v>81</v>
      </c>
      <c r="BK439" s="231">
        <f>ROUND(I439*H439,2)</f>
        <v>0</v>
      </c>
      <c r="BL439" s="18" t="s">
        <v>144</v>
      </c>
      <c r="BM439" s="230" t="s">
        <v>1059</v>
      </c>
    </row>
    <row r="440" s="2" customFormat="1">
      <c r="A440" s="39"/>
      <c r="B440" s="40"/>
      <c r="C440" s="41"/>
      <c r="D440" s="232" t="s">
        <v>146</v>
      </c>
      <c r="E440" s="41"/>
      <c r="F440" s="233" t="s">
        <v>665</v>
      </c>
      <c r="G440" s="41"/>
      <c r="H440" s="41"/>
      <c r="I440" s="137"/>
      <c r="J440" s="41"/>
      <c r="K440" s="41"/>
      <c r="L440" s="45"/>
      <c r="M440" s="234"/>
      <c r="N440" s="235"/>
      <c r="O440" s="85"/>
      <c r="P440" s="85"/>
      <c r="Q440" s="85"/>
      <c r="R440" s="85"/>
      <c r="S440" s="85"/>
      <c r="T440" s="86"/>
      <c r="U440" s="39"/>
      <c r="V440" s="39"/>
      <c r="W440" s="39"/>
      <c r="X440" s="39"/>
      <c r="Y440" s="39"/>
      <c r="Z440" s="39"/>
      <c r="AA440" s="39"/>
      <c r="AB440" s="39"/>
      <c r="AC440" s="39"/>
      <c r="AD440" s="39"/>
      <c r="AE440" s="39"/>
      <c r="AT440" s="18" t="s">
        <v>146</v>
      </c>
      <c r="AU440" s="18" t="s">
        <v>83</v>
      </c>
    </row>
    <row r="441" s="13" customFormat="1">
      <c r="A441" s="13"/>
      <c r="B441" s="236"/>
      <c r="C441" s="237"/>
      <c r="D441" s="232" t="s">
        <v>148</v>
      </c>
      <c r="E441" s="238" t="s">
        <v>19</v>
      </c>
      <c r="F441" s="239" t="s">
        <v>1060</v>
      </c>
      <c r="G441" s="237"/>
      <c r="H441" s="240">
        <v>225</v>
      </c>
      <c r="I441" s="241"/>
      <c r="J441" s="237"/>
      <c r="K441" s="237"/>
      <c r="L441" s="242"/>
      <c r="M441" s="243"/>
      <c r="N441" s="244"/>
      <c r="O441" s="244"/>
      <c r="P441" s="244"/>
      <c r="Q441" s="244"/>
      <c r="R441" s="244"/>
      <c r="S441" s="244"/>
      <c r="T441" s="245"/>
      <c r="U441" s="13"/>
      <c r="V441" s="13"/>
      <c r="W441" s="13"/>
      <c r="X441" s="13"/>
      <c r="Y441" s="13"/>
      <c r="Z441" s="13"/>
      <c r="AA441" s="13"/>
      <c r="AB441" s="13"/>
      <c r="AC441" s="13"/>
      <c r="AD441" s="13"/>
      <c r="AE441" s="13"/>
      <c r="AT441" s="246" t="s">
        <v>148</v>
      </c>
      <c r="AU441" s="246" t="s">
        <v>83</v>
      </c>
      <c r="AV441" s="13" t="s">
        <v>83</v>
      </c>
      <c r="AW441" s="13" t="s">
        <v>35</v>
      </c>
      <c r="AX441" s="13" t="s">
        <v>73</v>
      </c>
      <c r="AY441" s="246" t="s">
        <v>137</v>
      </c>
    </row>
    <row r="442" s="14" customFormat="1">
      <c r="A442" s="14"/>
      <c r="B442" s="247"/>
      <c r="C442" s="248"/>
      <c r="D442" s="232" t="s">
        <v>148</v>
      </c>
      <c r="E442" s="249" t="s">
        <v>19</v>
      </c>
      <c r="F442" s="250" t="s">
        <v>150</v>
      </c>
      <c r="G442" s="248"/>
      <c r="H442" s="251">
        <v>225</v>
      </c>
      <c r="I442" s="252"/>
      <c r="J442" s="248"/>
      <c r="K442" s="248"/>
      <c r="L442" s="253"/>
      <c r="M442" s="254"/>
      <c r="N442" s="255"/>
      <c r="O442" s="255"/>
      <c r="P442" s="255"/>
      <c r="Q442" s="255"/>
      <c r="R442" s="255"/>
      <c r="S442" s="255"/>
      <c r="T442" s="256"/>
      <c r="U442" s="14"/>
      <c r="V442" s="14"/>
      <c r="W442" s="14"/>
      <c r="X442" s="14"/>
      <c r="Y442" s="14"/>
      <c r="Z442" s="14"/>
      <c r="AA442" s="14"/>
      <c r="AB442" s="14"/>
      <c r="AC442" s="14"/>
      <c r="AD442" s="14"/>
      <c r="AE442" s="14"/>
      <c r="AT442" s="257" t="s">
        <v>148</v>
      </c>
      <c r="AU442" s="257" t="s">
        <v>83</v>
      </c>
      <c r="AV442" s="14" t="s">
        <v>144</v>
      </c>
      <c r="AW442" s="14" t="s">
        <v>35</v>
      </c>
      <c r="AX442" s="14" t="s">
        <v>81</v>
      </c>
      <c r="AY442" s="257" t="s">
        <v>137</v>
      </c>
    </row>
    <row r="443" s="2" customFormat="1" ht="36" customHeight="1">
      <c r="A443" s="39"/>
      <c r="B443" s="40"/>
      <c r="C443" s="219" t="s">
        <v>638</v>
      </c>
      <c r="D443" s="219" t="s">
        <v>139</v>
      </c>
      <c r="E443" s="220" t="s">
        <v>1061</v>
      </c>
      <c r="F443" s="221" t="s">
        <v>1062</v>
      </c>
      <c r="G443" s="222" t="s">
        <v>163</v>
      </c>
      <c r="H443" s="223">
        <v>26</v>
      </c>
      <c r="I443" s="224"/>
      <c r="J443" s="225">
        <f>ROUND(I443*H443,2)</f>
        <v>0</v>
      </c>
      <c r="K443" s="221" t="s">
        <v>143</v>
      </c>
      <c r="L443" s="45"/>
      <c r="M443" s="226" t="s">
        <v>19</v>
      </c>
      <c r="N443" s="227" t="s">
        <v>44</v>
      </c>
      <c r="O443" s="85"/>
      <c r="P443" s="228">
        <f>O443*H443</f>
        <v>0</v>
      </c>
      <c r="Q443" s="228">
        <v>0</v>
      </c>
      <c r="R443" s="228">
        <f>Q443*H443</f>
        <v>0</v>
      </c>
      <c r="S443" s="228">
        <v>0</v>
      </c>
      <c r="T443" s="229">
        <f>S443*H443</f>
        <v>0</v>
      </c>
      <c r="U443" s="39"/>
      <c r="V443" s="39"/>
      <c r="W443" s="39"/>
      <c r="X443" s="39"/>
      <c r="Y443" s="39"/>
      <c r="Z443" s="39"/>
      <c r="AA443" s="39"/>
      <c r="AB443" s="39"/>
      <c r="AC443" s="39"/>
      <c r="AD443" s="39"/>
      <c r="AE443" s="39"/>
      <c r="AR443" s="230" t="s">
        <v>144</v>
      </c>
      <c r="AT443" s="230" t="s">
        <v>139</v>
      </c>
      <c r="AU443" s="230" t="s">
        <v>83</v>
      </c>
      <c r="AY443" s="18" t="s">
        <v>137</v>
      </c>
      <c r="BE443" s="231">
        <f>IF(N443="základní",J443,0)</f>
        <v>0</v>
      </c>
      <c r="BF443" s="231">
        <f>IF(N443="snížená",J443,0)</f>
        <v>0</v>
      </c>
      <c r="BG443" s="231">
        <f>IF(N443="zákl. přenesená",J443,0)</f>
        <v>0</v>
      </c>
      <c r="BH443" s="231">
        <f>IF(N443="sníž. přenesená",J443,0)</f>
        <v>0</v>
      </c>
      <c r="BI443" s="231">
        <f>IF(N443="nulová",J443,0)</f>
        <v>0</v>
      </c>
      <c r="BJ443" s="18" t="s">
        <v>81</v>
      </c>
      <c r="BK443" s="231">
        <f>ROUND(I443*H443,2)</f>
        <v>0</v>
      </c>
      <c r="BL443" s="18" t="s">
        <v>144</v>
      </c>
      <c r="BM443" s="230" t="s">
        <v>1063</v>
      </c>
    </row>
    <row r="444" s="2" customFormat="1">
      <c r="A444" s="39"/>
      <c r="B444" s="40"/>
      <c r="C444" s="41"/>
      <c r="D444" s="232" t="s">
        <v>146</v>
      </c>
      <c r="E444" s="41"/>
      <c r="F444" s="233" t="s">
        <v>665</v>
      </c>
      <c r="G444" s="41"/>
      <c r="H444" s="41"/>
      <c r="I444" s="137"/>
      <c r="J444" s="41"/>
      <c r="K444" s="41"/>
      <c r="L444" s="45"/>
      <c r="M444" s="234"/>
      <c r="N444" s="235"/>
      <c r="O444" s="85"/>
      <c r="P444" s="85"/>
      <c r="Q444" s="85"/>
      <c r="R444" s="85"/>
      <c r="S444" s="85"/>
      <c r="T444" s="86"/>
      <c r="U444" s="39"/>
      <c r="V444" s="39"/>
      <c r="W444" s="39"/>
      <c r="X444" s="39"/>
      <c r="Y444" s="39"/>
      <c r="Z444" s="39"/>
      <c r="AA444" s="39"/>
      <c r="AB444" s="39"/>
      <c r="AC444" s="39"/>
      <c r="AD444" s="39"/>
      <c r="AE444" s="39"/>
      <c r="AT444" s="18" t="s">
        <v>146</v>
      </c>
      <c r="AU444" s="18" t="s">
        <v>83</v>
      </c>
    </row>
    <row r="445" s="13" customFormat="1">
      <c r="A445" s="13"/>
      <c r="B445" s="236"/>
      <c r="C445" s="237"/>
      <c r="D445" s="232" t="s">
        <v>148</v>
      </c>
      <c r="E445" s="238" t="s">
        <v>19</v>
      </c>
      <c r="F445" s="239" t="s">
        <v>1064</v>
      </c>
      <c r="G445" s="237"/>
      <c r="H445" s="240">
        <v>26</v>
      </c>
      <c r="I445" s="241"/>
      <c r="J445" s="237"/>
      <c r="K445" s="237"/>
      <c r="L445" s="242"/>
      <c r="M445" s="243"/>
      <c r="N445" s="244"/>
      <c r="O445" s="244"/>
      <c r="P445" s="244"/>
      <c r="Q445" s="244"/>
      <c r="R445" s="244"/>
      <c r="S445" s="244"/>
      <c r="T445" s="245"/>
      <c r="U445" s="13"/>
      <c r="V445" s="13"/>
      <c r="W445" s="13"/>
      <c r="X445" s="13"/>
      <c r="Y445" s="13"/>
      <c r="Z445" s="13"/>
      <c r="AA445" s="13"/>
      <c r="AB445" s="13"/>
      <c r="AC445" s="13"/>
      <c r="AD445" s="13"/>
      <c r="AE445" s="13"/>
      <c r="AT445" s="246" t="s">
        <v>148</v>
      </c>
      <c r="AU445" s="246" t="s">
        <v>83</v>
      </c>
      <c r="AV445" s="13" t="s">
        <v>83</v>
      </c>
      <c r="AW445" s="13" t="s">
        <v>35</v>
      </c>
      <c r="AX445" s="13" t="s">
        <v>73</v>
      </c>
      <c r="AY445" s="246" t="s">
        <v>137</v>
      </c>
    </row>
    <row r="446" s="14" customFormat="1">
      <c r="A446" s="14"/>
      <c r="B446" s="247"/>
      <c r="C446" s="248"/>
      <c r="D446" s="232" t="s">
        <v>148</v>
      </c>
      <c r="E446" s="249" t="s">
        <v>19</v>
      </c>
      <c r="F446" s="250" t="s">
        <v>150</v>
      </c>
      <c r="G446" s="248"/>
      <c r="H446" s="251">
        <v>26</v>
      </c>
      <c r="I446" s="252"/>
      <c r="J446" s="248"/>
      <c r="K446" s="248"/>
      <c r="L446" s="253"/>
      <c r="M446" s="254"/>
      <c r="N446" s="255"/>
      <c r="O446" s="255"/>
      <c r="P446" s="255"/>
      <c r="Q446" s="255"/>
      <c r="R446" s="255"/>
      <c r="S446" s="255"/>
      <c r="T446" s="256"/>
      <c r="U446" s="14"/>
      <c r="V446" s="14"/>
      <c r="W446" s="14"/>
      <c r="X446" s="14"/>
      <c r="Y446" s="14"/>
      <c r="Z446" s="14"/>
      <c r="AA446" s="14"/>
      <c r="AB446" s="14"/>
      <c r="AC446" s="14"/>
      <c r="AD446" s="14"/>
      <c r="AE446" s="14"/>
      <c r="AT446" s="257" t="s">
        <v>148</v>
      </c>
      <c r="AU446" s="257" t="s">
        <v>83</v>
      </c>
      <c r="AV446" s="14" t="s">
        <v>144</v>
      </c>
      <c r="AW446" s="14" t="s">
        <v>35</v>
      </c>
      <c r="AX446" s="14" t="s">
        <v>81</v>
      </c>
      <c r="AY446" s="257" t="s">
        <v>137</v>
      </c>
    </row>
    <row r="447" s="2" customFormat="1" ht="16.5" customHeight="1">
      <c r="A447" s="39"/>
      <c r="B447" s="40"/>
      <c r="C447" s="219" t="s">
        <v>644</v>
      </c>
      <c r="D447" s="219" t="s">
        <v>139</v>
      </c>
      <c r="E447" s="220" t="s">
        <v>668</v>
      </c>
      <c r="F447" s="221" t="s">
        <v>669</v>
      </c>
      <c r="G447" s="222" t="s">
        <v>142</v>
      </c>
      <c r="H447" s="223">
        <v>7</v>
      </c>
      <c r="I447" s="224"/>
      <c r="J447" s="225">
        <f>ROUND(I447*H447,2)</f>
        <v>0</v>
      </c>
      <c r="K447" s="221" t="s">
        <v>19</v>
      </c>
      <c r="L447" s="45"/>
      <c r="M447" s="226" t="s">
        <v>19</v>
      </c>
      <c r="N447" s="227" t="s">
        <v>44</v>
      </c>
      <c r="O447" s="85"/>
      <c r="P447" s="228">
        <f>O447*H447</f>
        <v>0</v>
      </c>
      <c r="Q447" s="228">
        <v>0</v>
      </c>
      <c r="R447" s="228">
        <f>Q447*H447</f>
        <v>0</v>
      </c>
      <c r="S447" s="228">
        <v>0</v>
      </c>
      <c r="T447" s="229">
        <f>S447*H447</f>
        <v>0</v>
      </c>
      <c r="U447" s="39"/>
      <c r="V447" s="39"/>
      <c r="W447" s="39"/>
      <c r="X447" s="39"/>
      <c r="Y447" s="39"/>
      <c r="Z447" s="39"/>
      <c r="AA447" s="39"/>
      <c r="AB447" s="39"/>
      <c r="AC447" s="39"/>
      <c r="AD447" s="39"/>
      <c r="AE447" s="39"/>
      <c r="AR447" s="230" t="s">
        <v>144</v>
      </c>
      <c r="AT447" s="230" t="s">
        <v>139</v>
      </c>
      <c r="AU447" s="230" t="s">
        <v>83</v>
      </c>
      <c r="AY447" s="18" t="s">
        <v>137</v>
      </c>
      <c r="BE447" s="231">
        <f>IF(N447="základní",J447,0)</f>
        <v>0</v>
      </c>
      <c r="BF447" s="231">
        <f>IF(N447="snížená",J447,0)</f>
        <v>0</v>
      </c>
      <c r="BG447" s="231">
        <f>IF(N447="zákl. přenesená",J447,0)</f>
        <v>0</v>
      </c>
      <c r="BH447" s="231">
        <f>IF(N447="sníž. přenesená",J447,0)</f>
        <v>0</v>
      </c>
      <c r="BI447" s="231">
        <f>IF(N447="nulová",J447,0)</f>
        <v>0</v>
      </c>
      <c r="BJ447" s="18" t="s">
        <v>81</v>
      </c>
      <c r="BK447" s="231">
        <f>ROUND(I447*H447,2)</f>
        <v>0</v>
      </c>
      <c r="BL447" s="18" t="s">
        <v>144</v>
      </c>
      <c r="BM447" s="230" t="s">
        <v>1065</v>
      </c>
    </row>
    <row r="448" s="13" customFormat="1">
      <c r="A448" s="13"/>
      <c r="B448" s="236"/>
      <c r="C448" s="237"/>
      <c r="D448" s="232" t="s">
        <v>148</v>
      </c>
      <c r="E448" s="238" t="s">
        <v>19</v>
      </c>
      <c r="F448" s="239" t="s">
        <v>1066</v>
      </c>
      <c r="G448" s="237"/>
      <c r="H448" s="240">
        <v>7</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148</v>
      </c>
      <c r="AU448" s="246" t="s">
        <v>83</v>
      </c>
      <c r="AV448" s="13" t="s">
        <v>83</v>
      </c>
      <c r="AW448" s="13" t="s">
        <v>35</v>
      </c>
      <c r="AX448" s="13" t="s">
        <v>73</v>
      </c>
      <c r="AY448" s="246" t="s">
        <v>137</v>
      </c>
    </row>
    <row r="449" s="14" customFormat="1">
      <c r="A449" s="14"/>
      <c r="B449" s="247"/>
      <c r="C449" s="248"/>
      <c r="D449" s="232" t="s">
        <v>148</v>
      </c>
      <c r="E449" s="249" t="s">
        <v>19</v>
      </c>
      <c r="F449" s="250" t="s">
        <v>150</v>
      </c>
      <c r="G449" s="248"/>
      <c r="H449" s="251">
        <v>7</v>
      </c>
      <c r="I449" s="252"/>
      <c r="J449" s="248"/>
      <c r="K449" s="248"/>
      <c r="L449" s="253"/>
      <c r="M449" s="254"/>
      <c r="N449" s="255"/>
      <c r="O449" s="255"/>
      <c r="P449" s="255"/>
      <c r="Q449" s="255"/>
      <c r="R449" s="255"/>
      <c r="S449" s="255"/>
      <c r="T449" s="256"/>
      <c r="U449" s="14"/>
      <c r="V449" s="14"/>
      <c r="W449" s="14"/>
      <c r="X449" s="14"/>
      <c r="Y449" s="14"/>
      <c r="Z449" s="14"/>
      <c r="AA449" s="14"/>
      <c r="AB449" s="14"/>
      <c r="AC449" s="14"/>
      <c r="AD449" s="14"/>
      <c r="AE449" s="14"/>
      <c r="AT449" s="257" t="s">
        <v>148</v>
      </c>
      <c r="AU449" s="257" t="s">
        <v>83</v>
      </c>
      <c r="AV449" s="14" t="s">
        <v>144</v>
      </c>
      <c r="AW449" s="14" t="s">
        <v>35</v>
      </c>
      <c r="AX449" s="14" t="s">
        <v>81</v>
      </c>
      <c r="AY449" s="257" t="s">
        <v>137</v>
      </c>
    </row>
    <row r="450" s="2" customFormat="1" ht="16.5" customHeight="1">
      <c r="A450" s="39"/>
      <c r="B450" s="40"/>
      <c r="C450" s="219" t="s">
        <v>650</v>
      </c>
      <c r="D450" s="219" t="s">
        <v>139</v>
      </c>
      <c r="E450" s="220" t="s">
        <v>673</v>
      </c>
      <c r="F450" s="221" t="s">
        <v>674</v>
      </c>
      <c r="G450" s="222" t="s">
        <v>142</v>
      </c>
      <c r="H450" s="223">
        <v>2</v>
      </c>
      <c r="I450" s="224"/>
      <c r="J450" s="225">
        <f>ROUND(I450*H450,2)</f>
        <v>0</v>
      </c>
      <c r="K450" s="221" t="s">
        <v>19</v>
      </c>
      <c r="L450" s="45"/>
      <c r="M450" s="226" t="s">
        <v>19</v>
      </c>
      <c r="N450" s="227" t="s">
        <v>44</v>
      </c>
      <c r="O450" s="85"/>
      <c r="P450" s="228">
        <f>O450*H450</f>
        <v>0</v>
      </c>
      <c r="Q450" s="228">
        <v>0</v>
      </c>
      <c r="R450" s="228">
        <f>Q450*H450</f>
        <v>0</v>
      </c>
      <c r="S450" s="228">
        <v>0</v>
      </c>
      <c r="T450" s="229">
        <f>S450*H450</f>
        <v>0</v>
      </c>
      <c r="U450" s="39"/>
      <c r="V450" s="39"/>
      <c r="W450" s="39"/>
      <c r="X450" s="39"/>
      <c r="Y450" s="39"/>
      <c r="Z450" s="39"/>
      <c r="AA450" s="39"/>
      <c r="AB450" s="39"/>
      <c r="AC450" s="39"/>
      <c r="AD450" s="39"/>
      <c r="AE450" s="39"/>
      <c r="AR450" s="230" t="s">
        <v>144</v>
      </c>
      <c r="AT450" s="230" t="s">
        <v>139</v>
      </c>
      <c r="AU450" s="230" t="s">
        <v>83</v>
      </c>
      <c r="AY450" s="18" t="s">
        <v>137</v>
      </c>
      <c r="BE450" s="231">
        <f>IF(N450="základní",J450,0)</f>
        <v>0</v>
      </c>
      <c r="BF450" s="231">
        <f>IF(N450="snížená",J450,0)</f>
        <v>0</v>
      </c>
      <c r="BG450" s="231">
        <f>IF(N450="zákl. přenesená",J450,0)</f>
        <v>0</v>
      </c>
      <c r="BH450" s="231">
        <f>IF(N450="sníž. přenesená",J450,0)</f>
        <v>0</v>
      </c>
      <c r="BI450" s="231">
        <f>IF(N450="nulová",J450,0)</f>
        <v>0</v>
      </c>
      <c r="BJ450" s="18" t="s">
        <v>81</v>
      </c>
      <c r="BK450" s="231">
        <f>ROUND(I450*H450,2)</f>
        <v>0</v>
      </c>
      <c r="BL450" s="18" t="s">
        <v>144</v>
      </c>
      <c r="BM450" s="230" t="s">
        <v>1067</v>
      </c>
    </row>
    <row r="451" s="13" customFormat="1">
      <c r="A451" s="13"/>
      <c r="B451" s="236"/>
      <c r="C451" s="237"/>
      <c r="D451" s="232" t="s">
        <v>148</v>
      </c>
      <c r="E451" s="238" t="s">
        <v>19</v>
      </c>
      <c r="F451" s="239" t="s">
        <v>676</v>
      </c>
      <c r="G451" s="237"/>
      <c r="H451" s="240">
        <v>2</v>
      </c>
      <c r="I451" s="241"/>
      <c r="J451" s="237"/>
      <c r="K451" s="237"/>
      <c r="L451" s="242"/>
      <c r="M451" s="243"/>
      <c r="N451" s="244"/>
      <c r="O451" s="244"/>
      <c r="P451" s="244"/>
      <c r="Q451" s="244"/>
      <c r="R451" s="244"/>
      <c r="S451" s="244"/>
      <c r="T451" s="245"/>
      <c r="U451" s="13"/>
      <c r="V451" s="13"/>
      <c r="W451" s="13"/>
      <c r="X451" s="13"/>
      <c r="Y451" s="13"/>
      <c r="Z451" s="13"/>
      <c r="AA451" s="13"/>
      <c r="AB451" s="13"/>
      <c r="AC451" s="13"/>
      <c r="AD451" s="13"/>
      <c r="AE451" s="13"/>
      <c r="AT451" s="246" t="s">
        <v>148</v>
      </c>
      <c r="AU451" s="246" t="s">
        <v>83</v>
      </c>
      <c r="AV451" s="13" t="s">
        <v>83</v>
      </c>
      <c r="AW451" s="13" t="s">
        <v>35</v>
      </c>
      <c r="AX451" s="13" t="s">
        <v>73</v>
      </c>
      <c r="AY451" s="246" t="s">
        <v>137</v>
      </c>
    </row>
    <row r="452" s="14" customFormat="1">
      <c r="A452" s="14"/>
      <c r="B452" s="247"/>
      <c r="C452" s="248"/>
      <c r="D452" s="232" t="s">
        <v>148</v>
      </c>
      <c r="E452" s="249" t="s">
        <v>19</v>
      </c>
      <c r="F452" s="250" t="s">
        <v>150</v>
      </c>
      <c r="G452" s="248"/>
      <c r="H452" s="251">
        <v>2</v>
      </c>
      <c r="I452" s="252"/>
      <c r="J452" s="248"/>
      <c r="K452" s="248"/>
      <c r="L452" s="253"/>
      <c r="M452" s="254"/>
      <c r="N452" s="255"/>
      <c r="O452" s="255"/>
      <c r="P452" s="255"/>
      <c r="Q452" s="255"/>
      <c r="R452" s="255"/>
      <c r="S452" s="255"/>
      <c r="T452" s="256"/>
      <c r="U452" s="14"/>
      <c r="V452" s="14"/>
      <c r="W452" s="14"/>
      <c r="X452" s="14"/>
      <c r="Y452" s="14"/>
      <c r="Z452" s="14"/>
      <c r="AA452" s="14"/>
      <c r="AB452" s="14"/>
      <c r="AC452" s="14"/>
      <c r="AD452" s="14"/>
      <c r="AE452" s="14"/>
      <c r="AT452" s="257" t="s">
        <v>148</v>
      </c>
      <c r="AU452" s="257" t="s">
        <v>83</v>
      </c>
      <c r="AV452" s="14" t="s">
        <v>144</v>
      </c>
      <c r="AW452" s="14" t="s">
        <v>35</v>
      </c>
      <c r="AX452" s="14" t="s">
        <v>81</v>
      </c>
      <c r="AY452" s="257" t="s">
        <v>137</v>
      </c>
    </row>
    <row r="453" s="2" customFormat="1" ht="16.5" customHeight="1">
      <c r="A453" s="39"/>
      <c r="B453" s="40"/>
      <c r="C453" s="219" t="s">
        <v>656</v>
      </c>
      <c r="D453" s="219" t="s">
        <v>139</v>
      </c>
      <c r="E453" s="220" t="s">
        <v>678</v>
      </c>
      <c r="F453" s="221" t="s">
        <v>679</v>
      </c>
      <c r="G453" s="222" t="s">
        <v>142</v>
      </c>
      <c r="H453" s="223">
        <v>2</v>
      </c>
      <c r="I453" s="224"/>
      <c r="J453" s="225">
        <f>ROUND(I453*H453,2)</f>
        <v>0</v>
      </c>
      <c r="K453" s="221" t="s">
        <v>19</v>
      </c>
      <c r="L453" s="45"/>
      <c r="M453" s="226" t="s">
        <v>19</v>
      </c>
      <c r="N453" s="227" t="s">
        <v>44</v>
      </c>
      <c r="O453" s="85"/>
      <c r="P453" s="228">
        <f>O453*H453</f>
        <v>0</v>
      </c>
      <c r="Q453" s="228">
        <v>0</v>
      </c>
      <c r="R453" s="228">
        <f>Q453*H453</f>
        <v>0</v>
      </c>
      <c r="S453" s="228">
        <v>0</v>
      </c>
      <c r="T453" s="229">
        <f>S453*H453</f>
        <v>0</v>
      </c>
      <c r="U453" s="39"/>
      <c r="V453" s="39"/>
      <c r="W453" s="39"/>
      <c r="X453" s="39"/>
      <c r="Y453" s="39"/>
      <c r="Z453" s="39"/>
      <c r="AA453" s="39"/>
      <c r="AB453" s="39"/>
      <c r="AC453" s="39"/>
      <c r="AD453" s="39"/>
      <c r="AE453" s="39"/>
      <c r="AR453" s="230" t="s">
        <v>144</v>
      </c>
      <c r="AT453" s="230" t="s">
        <v>139</v>
      </c>
      <c r="AU453" s="230" t="s">
        <v>83</v>
      </c>
      <c r="AY453" s="18" t="s">
        <v>137</v>
      </c>
      <c r="BE453" s="231">
        <f>IF(N453="základní",J453,0)</f>
        <v>0</v>
      </c>
      <c r="BF453" s="231">
        <f>IF(N453="snížená",J453,0)</f>
        <v>0</v>
      </c>
      <c r="BG453" s="231">
        <f>IF(N453="zákl. přenesená",J453,0)</f>
        <v>0</v>
      </c>
      <c r="BH453" s="231">
        <f>IF(N453="sníž. přenesená",J453,0)</f>
        <v>0</v>
      </c>
      <c r="BI453" s="231">
        <f>IF(N453="nulová",J453,0)</f>
        <v>0</v>
      </c>
      <c r="BJ453" s="18" t="s">
        <v>81</v>
      </c>
      <c r="BK453" s="231">
        <f>ROUND(I453*H453,2)</f>
        <v>0</v>
      </c>
      <c r="BL453" s="18" t="s">
        <v>144</v>
      </c>
      <c r="BM453" s="230" t="s">
        <v>1068</v>
      </c>
    </row>
    <row r="454" s="13" customFormat="1">
      <c r="A454" s="13"/>
      <c r="B454" s="236"/>
      <c r="C454" s="237"/>
      <c r="D454" s="232" t="s">
        <v>148</v>
      </c>
      <c r="E454" s="238" t="s">
        <v>19</v>
      </c>
      <c r="F454" s="239" t="s">
        <v>676</v>
      </c>
      <c r="G454" s="237"/>
      <c r="H454" s="240">
        <v>2</v>
      </c>
      <c r="I454" s="241"/>
      <c r="J454" s="237"/>
      <c r="K454" s="237"/>
      <c r="L454" s="242"/>
      <c r="M454" s="243"/>
      <c r="N454" s="244"/>
      <c r="O454" s="244"/>
      <c r="P454" s="244"/>
      <c r="Q454" s="244"/>
      <c r="R454" s="244"/>
      <c r="S454" s="244"/>
      <c r="T454" s="245"/>
      <c r="U454" s="13"/>
      <c r="V454" s="13"/>
      <c r="W454" s="13"/>
      <c r="X454" s="13"/>
      <c r="Y454" s="13"/>
      <c r="Z454" s="13"/>
      <c r="AA454" s="13"/>
      <c r="AB454" s="13"/>
      <c r="AC454" s="13"/>
      <c r="AD454" s="13"/>
      <c r="AE454" s="13"/>
      <c r="AT454" s="246" t="s">
        <v>148</v>
      </c>
      <c r="AU454" s="246" t="s">
        <v>83</v>
      </c>
      <c r="AV454" s="13" t="s">
        <v>83</v>
      </c>
      <c r="AW454" s="13" t="s">
        <v>35</v>
      </c>
      <c r="AX454" s="13" t="s">
        <v>73</v>
      </c>
      <c r="AY454" s="246" t="s">
        <v>137</v>
      </c>
    </row>
    <row r="455" s="14" customFormat="1">
      <c r="A455" s="14"/>
      <c r="B455" s="247"/>
      <c r="C455" s="248"/>
      <c r="D455" s="232" t="s">
        <v>148</v>
      </c>
      <c r="E455" s="249" t="s">
        <v>19</v>
      </c>
      <c r="F455" s="250" t="s">
        <v>150</v>
      </c>
      <c r="G455" s="248"/>
      <c r="H455" s="251">
        <v>2</v>
      </c>
      <c r="I455" s="252"/>
      <c r="J455" s="248"/>
      <c r="K455" s="248"/>
      <c r="L455" s="253"/>
      <c r="M455" s="254"/>
      <c r="N455" s="255"/>
      <c r="O455" s="255"/>
      <c r="P455" s="255"/>
      <c r="Q455" s="255"/>
      <c r="R455" s="255"/>
      <c r="S455" s="255"/>
      <c r="T455" s="256"/>
      <c r="U455" s="14"/>
      <c r="V455" s="14"/>
      <c r="W455" s="14"/>
      <c r="X455" s="14"/>
      <c r="Y455" s="14"/>
      <c r="Z455" s="14"/>
      <c r="AA455" s="14"/>
      <c r="AB455" s="14"/>
      <c r="AC455" s="14"/>
      <c r="AD455" s="14"/>
      <c r="AE455" s="14"/>
      <c r="AT455" s="257" t="s">
        <v>148</v>
      </c>
      <c r="AU455" s="257" t="s">
        <v>83</v>
      </c>
      <c r="AV455" s="14" t="s">
        <v>144</v>
      </c>
      <c r="AW455" s="14" t="s">
        <v>35</v>
      </c>
      <c r="AX455" s="14" t="s">
        <v>81</v>
      </c>
      <c r="AY455" s="257" t="s">
        <v>137</v>
      </c>
    </row>
    <row r="456" s="12" customFormat="1" ht="22.8" customHeight="1">
      <c r="A456" s="12"/>
      <c r="B456" s="203"/>
      <c r="C456" s="204"/>
      <c r="D456" s="205" t="s">
        <v>72</v>
      </c>
      <c r="E456" s="217" t="s">
        <v>681</v>
      </c>
      <c r="F456" s="217" t="s">
        <v>682</v>
      </c>
      <c r="G456" s="204"/>
      <c r="H456" s="204"/>
      <c r="I456" s="207"/>
      <c r="J456" s="218">
        <f>BK456</f>
        <v>0</v>
      </c>
      <c r="K456" s="204"/>
      <c r="L456" s="209"/>
      <c r="M456" s="210"/>
      <c r="N456" s="211"/>
      <c r="O456" s="211"/>
      <c r="P456" s="212">
        <f>SUM(P457:P500)</f>
        <v>0</v>
      </c>
      <c r="Q456" s="211"/>
      <c r="R456" s="212">
        <f>SUM(R457:R500)</f>
        <v>0</v>
      </c>
      <c r="S456" s="211"/>
      <c r="T456" s="213">
        <f>SUM(T457:T500)</f>
        <v>0</v>
      </c>
      <c r="U456" s="12"/>
      <c r="V456" s="12"/>
      <c r="W456" s="12"/>
      <c r="X456" s="12"/>
      <c r="Y456" s="12"/>
      <c r="Z456" s="12"/>
      <c r="AA456" s="12"/>
      <c r="AB456" s="12"/>
      <c r="AC456" s="12"/>
      <c r="AD456" s="12"/>
      <c r="AE456" s="12"/>
      <c r="AR456" s="214" t="s">
        <v>81</v>
      </c>
      <c r="AT456" s="215" t="s">
        <v>72</v>
      </c>
      <c r="AU456" s="215" t="s">
        <v>81</v>
      </c>
      <c r="AY456" s="214" t="s">
        <v>137</v>
      </c>
      <c r="BK456" s="216">
        <f>SUM(BK457:BK500)</f>
        <v>0</v>
      </c>
    </row>
    <row r="457" s="2" customFormat="1" ht="24" customHeight="1">
      <c r="A457" s="39"/>
      <c r="B457" s="40"/>
      <c r="C457" s="219" t="s">
        <v>661</v>
      </c>
      <c r="D457" s="219" t="s">
        <v>139</v>
      </c>
      <c r="E457" s="220" t="s">
        <v>684</v>
      </c>
      <c r="F457" s="221" t="s">
        <v>685</v>
      </c>
      <c r="G457" s="222" t="s">
        <v>278</v>
      </c>
      <c r="H457" s="223">
        <v>571.11000000000001</v>
      </c>
      <c r="I457" s="224"/>
      <c r="J457" s="225">
        <f>ROUND(I457*H457,2)</f>
        <v>0</v>
      </c>
      <c r="K457" s="221" t="s">
        <v>143</v>
      </c>
      <c r="L457" s="45"/>
      <c r="M457" s="226" t="s">
        <v>19</v>
      </c>
      <c r="N457" s="227" t="s">
        <v>44</v>
      </c>
      <c r="O457" s="85"/>
      <c r="P457" s="228">
        <f>O457*H457</f>
        <v>0</v>
      </c>
      <c r="Q457" s="228">
        <v>0</v>
      </c>
      <c r="R457" s="228">
        <f>Q457*H457</f>
        <v>0</v>
      </c>
      <c r="S457" s="228">
        <v>0</v>
      </c>
      <c r="T457" s="229">
        <f>S457*H457</f>
        <v>0</v>
      </c>
      <c r="U457" s="39"/>
      <c r="V457" s="39"/>
      <c r="W457" s="39"/>
      <c r="X457" s="39"/>
      <c r="Y457" s="39"/>
      <c r="Z457" s="39"/>
      <c r="AA457" s="39"/>
      <c r="AB457" s="39"/>
      <c r="AC457" s="39"/>
      <c r="AD457" s="39"/>
      <c r="AE457" s="39"/>
      <c r="AR457" s="230" t="s">
        <v>144</v>
      </c>
      <c r="AT457" s="230" t="s">
        <v>139</v>
      </c>
      <c r="AU457" s="230" t="s">
        <v>83</v>
      </c>
      <c r="AY457" s="18" t="s">
        <v>137</v>
      </c>
      <c r="BE457" s="231">
        <f>IF(N457="základní",J457,0)</f>
        <v>0</v>
      </c>
      <c r="BF457" s="231">
        <f>IF(N457="snížená",J457,0)</f>
        <v>0</v>
      </c>
      <c r="BG457" s="231">
        <f>IF(N457="zákl. přenesená",J457,0)</f>
        <v>0</v>
      </c>
      <c r="BH457" s="231">
        <f>IF(N457="sníž. přenesená",J457,0)</f>
        <v>0</v>
      </c>
      <c r="BI457" s="231">
        <f>IF(N457="nulová",J457,0)</f>
        <v>0</v>
      </c>
      <c r="BJ457" s="18" t="s">
        <v>81</v>
      </c>
      <c r="BK457" s="231">
        <f>ROUND(I457*H457,2)</f>
        <v>0</v>
      </c>
      <c r="BL457" s="18" t="s">
        <v>144</v>
      </c>
      <c r="BM457" s="230" t="s">
        <v>1069</v>
      </c>
    </row>
    <row r="458" s="2" customFormat="1">
      <c r="A458" s="39"/>
      <c r="B458" s="40"/>
      <c r="C458" s="41"/>
      <c r="D458" s="232" t="s">
        <v>146</v>
      </c>
      <c r="E458" s="41"/>
      <c r="F458" s="233" t="s">
        <v>687</v>
      </c>
      <c r="G458" s="41"/>
      <c r="H458" s="41"/>
      <c r="I458" s="137"/>
      <c r="J458" s="41"/>
      <c r="K458" s="41"/>
      <c r="L458" s="45"/>
      <c r="M458" s="234"/>
      <c r="N458" s="235"/>
      <c r="O458" s="85"/>
      <c r="P458" s="85"/>
      <c r="Q458" s="85"/>
      <c r="R458" s="85"/>
      <c r="S458" s="85"/>
      <c r="T458" s="86"/>
      <c r="U458" s="39"/>
      <c r="V458" s="39"/>
      <c r="W458" s="39"/>
      <c r="X458" s="39"/>
      <c r="Y458" s="39"/>
      <c r="Z458" s="39"/>
      <c r="AA458" s="39"/>
      <c r="AB458" s="39"/>
      <c r="AC458" s="39"/>
      <c r="AD458" s="39"/>
      <c r="AE458" s="39"/>
      <c r="AT458" s="18" t="s">
        <v>146</v>
      </c>
      <c r="AU458" s="18" t="s">
        <v>83</v>
      </c>
    </row>
    <row r="459" s="13" customFormat="1">
      <c r="A459" s="13"/>
      <c r="B459" s="236"/>
      <c r="C459" s="237"/>
      <c r="D459" s="232" t="s">
        <v>148</v>
      </c>
      <c r="E459" s="238" t="s">
        <v>19</v>
      </c>
      <c r="F459" s="239" t="s">
        <v>1070</v>
      </c>
      <c r="G459" s="237"/>
      <c r="H459" s="240">
        <v>571.11000000000001</v>
      </c>
      <c r="I459" s="241"/>
      <c r="J459" s="237"/>
      <c r="K459" s="237"/>
      <c r="L459" s="242"/>
      <c r="M459" s="243"/>
      <c r="N459" s="244"/>
      <c r="O459" s="244"/>
      <c r="P459" s="244"/>
      <c r="Q459" s="244"/>
      <c r="R459" s="244"/>
      <c r="S459" s="244"/>
      <c r="T459" s="245"/>
      <c r="U459" s="13"/>
      <c r="V459" s="13"/>
      <c r="W459" s="13"/>
      <c r="X459" s="13"/>
      <c r="Y459" s="13"/>
      <c r="Z459" s="13"/>
      <c r="AA459" s="13"/>
      <c r="AB459" s="13"/>
      <c r="AC459" s="13"/>
      <c r="AD459" s="13"/>
      <c r="AE459" s="13"/>
      <c r="AT459" s="246" t="s">
        <v>148</v>
      </c>
      <c r="AU459" s="246" t="s">
        <v>83</v>
      </c>
      <c r="AV459" s="13" t="s">
        <v>83</v>
      </c>
      <c r="AW459" s="13" t="s">
        <v>35</v>
      </c>
      <c r="AX459" s="13" t="s">
        <v>73</v>
      </c>
      <c r="AY459" s="246" t="s">
        <v>137</v>
      </c>
    </row>
    <row r="460" s="14" customFormat="1">
      <c r="A460" s="14"/>
      <c r="B460" s="247"/>
      <c r="C460" s="248"/>
      <c r="D460" s="232" t="s">
        <v>148</v>
      </c>
      <c r="E460" s="249" t="s">
        <v>19</v>
      </c>
      <c r="F460" s="250" t="s">
        <v>150</v>
      </c>
      <c r="G460" s="248"/>
      <c r="H460" s="251">
        <v>571.11000000000001</v>
      </c>
      <c r="I460" s="252"/>
      <c r="J460" s="248"/>
      <c r="K460" s="248"/>
      <c r="L460" s="253"/>
      <c r="M460" s="254"/>
      <c r="N460" s="255"/>
      <c r="O460" s="255"/>
      <c r="P460" s="255"/>
      <c r="Q460" s="255"/>
      <c r="R460" s="255"/>
      <c r="S460" s="255"/>
      <c r="T460" s="256"/>
      <c r="U460" s="14"/>
      <c r="V460" s="14"/>
      <c r="W460" s="14"/>
      <c r="X460" s="14"/>
      <c r="Y460" s="14"/>
      <c r="Z460" s="14"/>
      <c r="AA460" s="14"/>
      <c r="AB460" s="14"/>
      <c r="AC460" s="14"/>
      <c r="AD460" s="14"/>
      <c r="AE460" s="14"/>
      <c r="AT460" s="257" t="s">
        <v>148</v>
      </c>
      <c r="AU460" s="257" t="s">
        <v>83</v>
      </c>
      <c r="AV460" s="14" t="s">
        <v>144</v>
      </c>
      <c r="AW460" s="14" t="s">
        <v>35</v>
      </c>
      <c r="AX460" s="14" t="s">
        <v>81</v>
      </c>
      <c r="AY460" s="257" t="s">
        <v>137</v>
      </c>
    </row>
    <row r="461" s="2" customFormat="1" ht="24" customHeight="1">
      <c r="A461" s="39"/>
      <c r="B461" s="40"/>
      <c r="C461" s="219" t="s">
        <v>667</v>
      </c>
      <c r="D461" s="219" t="s">
        <v>139</v>
      </c>
      <c r="E461" s="220" t="s">
        <v>690</v>
      </c>
      <c r="F461" s="221" t="s">
        <v>691</v>
      </c>
      <c r="G461" s="222" t="s">
        <v>278</v>
      </c>
      <c r="H461" s="223">
        <v>13706.639999999999</v>
      </c>
      <c r="I461" s="224"/>
      <c r="J461" s="225">
        <f>ROUND(I461*H461,2)</f>
        <v>0</v>
      </c>
      <c r="K461" s="221" t="s">
        <v>143</v>
      </c>
      <c r="L461" s="45"/>
      <c r="M461" s="226" t="s">
        <v>19</v>
      </c>
      <c r="N461" s="227" t="s">
        <v>44</v>
      </c>
      <c r="O461" s="85"/>
      <c r="P461" s="228">
        <f>O461*H461</f>
        <v>0</v>
      </c>
      <c r="Q461" s="228">
        <v>0</v>
      </c>
      <c r="R461" s="228">
        <f>Q461*H461</f>
        <v>0</v>
      </c>
      <c r="S461" s="228">
        <v>0</v>
      </c>
      <c r="T461" s="229">
        <f>S461*H461</f>
        <v>0</v>
      </c>
      <c r="U461" s="39"/>
      <c r="V461" s="39"/>
      <c r="W461" s="39"/>
      <c r="X461" s="39"/>
      <c r="Y461" s="39"/>
      <c r="Z461" s="39"/>
      <c r="AA461" s="39"/>
      <c r="AB461" s="39"/>
      <c r="AC461" s="39"/>
      <c r="AD461" s="39"/>
      <c r="AE461" s="39"/>
      <c r="AR461" s="230" t="s">
        <v>144</v>
      </c>
      <c r="AT461" s="230" t="s">
        <v>139</v>
      </c>
      <c r="AU461" s="230" t="s">
        <v>83</v>
      </c>
      <c r="AY461" s="18" t="s">
        <v>137</v>
      </c>
      <c r="BE461" s="231">
        <f>IF(N461="základní",J461,0)</f>
        <v>0</v>
      </c>
      <c r="BF461" s="231">
        <f>IF(N461="snížená",J461,0)</f>
        <v>0</v>
      </c>
      <c r="BG461" s="231">
        <f>IF(N461="zákl. přenesená",J461,0)</f>
        <v>0</v>
      </c>
      <c r="BH461" s="231">
        <f>IF(N461="sníž. přenesená",J461,0)</f>
        <v>0</v>
      </c>
      <c r="BI461" s="231">
        <f>IF(N461="nulová",J461,0)</f>
        <v>0</v>
      </c>
      <c r="BJ461" s="18" t="s">
        <v>81</v>
      </c>
      <c r="BK461" s="231">
        <f>ROUND(I461*H461,2)</f>
        <v>0</v>
      </c>
      <c r="BL461" s="18" t="s">
        <v>144</v>
      </c>
      <c r="BM461" s="230" t="s">
        <v>1071</v>
      </c>
    </row>
    <row r="462" s="2" customFormat="1">
      <c r="A462" s="39"/>
      <c r="B462" s="40"/>
      <c r="C462" s="41"/>
      <c r="D462" s="232" t="s">
        <v>146</v>
      </c>
      <c r="E462" s="41"/>
      <c r="F462" s="233" t="s">
        <v>687</v>
      </c>
      <c r="G462" s="41"/>
      <c r="H462" s="41"/>
      <c r="I462" s="137"/>
      <c r="J462" s="41"/>
      <c r="K462" s="41"/>
      <c r="L462" s="45"/>
      <c r="M462" s="234"/>
      <c r="N462" s="235"/>
      <c r="O462" s="85"/>
      <c r="P462" s="85"/>
      <c r="Q462" s="85"/>
      <c r="R462" s="85"/>
      <c r="S462" s="85"/>
      <c r="T462" s="86"/>
      <c r="U462" s="39"/>
      <c r="V462" s="39"/>
      <c r="W462" s="39"/>
      <c r="X462" s="39"/>
      <c r="Y462" s="39"/>
      <c r="Z462" s="39"/>
      <c r="AA462" s="39"/>
      <c r="AB462" s="39"/>
      <c r="AC462" s="39"/>
      <c r="AD462" s="39"/>
      <c r="AE462" s="39"/>
      <c r="AT462" s="18" t="s">
        <v>146</v>
      </c>
      <c r="AU462" s="18" t="s">
        <v>83</v>
      </c>
    </row>
    <row r="463" s="13" customFormat="1">
      <c r="A463" s="13"/>
      <c r="B463" s="236"/>
      <c r="C463" s="237"/>
      <c r="D463" s="232" t="s">
        <v>148</v>
      </c>
      <c r="E463" s="238" t="s">
        <v>19</v>
      </c>
      <c r="F463" s="239" t="s">
        <v>1072</v>
      </c>
      <c r="G463" s="237"/>
      <c r="H463" s="240">
        <v>13706.639999999999</v>
      </c>
      <c r="I463" s="241"/>
      <c r="J463" s="237"/>
      <c r="K463" s="237"/>
      <c r="L463" s="242"/>
      <c r="M463" s="243"/>
      <c r="N463" s="244"/>
      <c r="O463" s="244"/>
      <c r="P463" s="244"/>
      <c r="Q463" s="244"/>
      <c r="R463" s="244"/>
      <c r="S463" s="244"/>
      <c r="T463" s="245"/>
      <c r="U463" s="13"/>
      <c r="V463" s="13"/>
      <c r="W463" s="13"/>
      <c r="X463" s="13"/>
      <c r="Y463" s="13"/>
      <c r="Z463" s="13"/>
      <c r="AA463" s="13"/>
      <c r="AB463" s="13"/>
      <c r="AC463" s="13"/>
      <c r="AD463" s="13"/>
      <c r="AE463" s="13"/>
      <c r="AT463" s="246" t="s">
        <v>148</v>
      </c>
      <c r="AU463" s="246" t="s">
        <v>83</v>
      </c>
      <c r="AV463" s="13" t="s">
        <v>83</v>
      </c>
      <c r="AW463" s="13" t="s">
        <v>35</v>
      </c>
      <c r="AX463" s="13" t="s">
        <v>73</v>
      </c>
      <c r="AY463" s="246" t="s">
        <v>137</v>
      </c>
    </row>
    <row r="464" s="14" customFormat="1">
      <c r="A464" s="14"/>
      <c r="B464" s="247"/>
      <c r="C464" s="248"/>
      <c r="D464" s="232" t="s">
        <v>148</v>
      </c>
      <c r="E464" s="249" t="s">
        <v>19</v>
      </c>
      <c r="F464" s="250" t="s">
        <v>150</v>
      </c>
      <c r="G464" s="248"/>
      <c r="H464" s="251">
        <v>13706.639999999999</v>
      </c>
      <c r="I464" s="252"/>
      <c r="J464" s="248"/>
      <c r="K464" s="248"/>
      <c r="L464" s="253"/>
      <c r="M464" s="254"/>
      <c r="N464" s="255"/>
      <c r="O464" s="255"/>
      <c r="P464" s="255"/>
      <c r="Q464" s="255"/>
      <c r="R464" s="255"/>
      <c r="S464" s="255"/>
      <c r="T464" s="256"/>
      <c r="U464" s="14"/>
      <c r="V464" s="14"/>
      <c r="W464" s="14"/>
      <c r="X464" s="14"/>
      <c r="Y464" s="14"/>
      <c r="Z464" s="14"/>
      <c r="AA464" s="14"/>
      <c r="AB464" s="14"/>
      <c r="AC464" s="14"/>
      <c r="AD464" s="14"/>
      <c r="AE464" s="14"/>
      <c r="AT464" s="257" t="s">
        <v>148</v>
      </c>
      <c r="AU464" s="257" t="s">
        <v>83</v>
      </c>
      <c r="AV464" s="14" t="s">
        <v>144</v>
      </c>
      <c r="AW464" s="14" t="s">
        <v>35</v>
      </c>
      <c r="AX464" s="14" t="s">
        <v>81</v>
      </c>
      <c r="AY464" s="257" t="s">
        <v>137</v>
      </c>
    </row>
    <row r="465" s="2" customFormat="1" ht="24" customHeight="1">
      <c r="A465" s="39"/>
      <c r="B465" s="40"/>
      <c r="C465" s="219" t="s">
        <v>672</v>
      </c>
      <c r="D465" s="219" t="s">
        <v>139</v>
      </c>
      <c r="E465" s="220" t="s">
        <v>695</v>
      </c>
      <c r="F465" s="221" t="s">
        <v>696</v>
      </c>
      <c r="G465" s="222" t="s">
        <v>278</v>
      </c>
      <c r="H465" s="223">
        <v>124.37300000000001</v>
      </c>
      <c r="I465" s="224"/>
      <c r="J465" s="225">
        <f>ROUND(I465*H465,2)</f>
        <v>0</v>
      </c>
      <c r="K465" s="221" t="s">
        <v>143</v>
      </c>
      <c r="L465" s="45"/>
      <c r="M465" s="226" t="s">
        <v>19</v>
      </c>
      <c r="N465" s="227" t="s">
        <v>44</v>
      </c>
      <c r="O465" s="85"/>
      <c r="P465" s="228">
        <f>O465*H465</f>
        <v>0</v>
      </c>
      <c r="Q465" s="228">
        <v>0</v>
      </c>
      <c r="R465" s="228">
        <f>Q465*H465</f>
        <v>0</v>
      </c>
      <c r="S465" s="228">
        <v>0</v>
      </c>
      <c r="T465" s="229">
        <f>S465*H465</f>
        <v>0</v>
      </c>
      <c r="U465" s="39"/>
      <c r="V465" s="39"/>
      <c r="W465" s="39"/>
      <c r="X465" s="39"/>
      <c r="Y465" s="39"/>
      <c r="Z465" s="39"/>
      <c r="AA465" s="39"/>
      <c r="AB465" s="39"/>
      <c r="AC465" s="39"/>
      <c r="AD465" s="39"/>
      <c r="AE465" s="39"/>
      <c r="AR465" s="230" t="s">
        <v>144</v>
      </c>
      <c r="AT465" s="230" t="s">
        <v>139</v>
      </c>
      <c r="AU465" s="230" t="s">
        <v>83</v>
      </c>
      <c r="AY465" s="18" t="s">
        <v>137</v>
      </c>
      <c r="BE465" s="231">
        <f>IF(N465="základní",J465,0)</f>
        <v>0</v>
      </c>
      <c r="BF465" s="231">
        <f>IF(N465="snížená",J465,0)</f>
        <v>0</v>
      </c>
      <c r="BG465" s="231">
        <f>IF(N465="zákl. přenesená",J465,0)</f>
        <v>0</v>
      </c>
      <c r="BH465" s="231">
        <f>IF(N465="sníž. přenesená",J465,0)</f>
        <v>0</v>
      </c>
      <c r="BI465" s="231">
        <f>IF(N465="nulová",J465,0)</f>
        <v>0</v>
      </c>
      <c r="BJ465" s="18" t="s">
        <v>81</v>
      </c>
      <c r="BK465" s="231">
        <f>ROUND(I465*H465,2)</f>
        <v>0</v>
      </c>
      <c r="BL465" s="18" t="s">
        <v>144</v>
      </c>
      <c r="BM465" s="230" t="s">
        <v>1073</v>
      </c>
    </row>
    <row r="466" s="2" customFormat="1">
      <c r="A466" s="39"/>
      <c r="B466" s="40"/>
      <c r="C466" s="41"/>
      <c r="D466" s="232" t="s">
        <v>146</v>
      </c>
      <c r="E466" s="41"/>
      <c r="F466" s="233" t="s">
        <v>687</v>
      </c>
      <c r="G466" s="41"/>
      <c r="H466" s="41"/>
      <c r="I466" s="137"/>
      <c r="J466" s="41"/>
      <c r="K466" s="41"/>
      <c r="L466" s="45"/>
      <c r="M466" s="234"/>
      <c r="N466" s="235"/>
      <c r="O466" s="85"/>
      <c r="P466" s="85"/>
      <c r="Q466" s="85"/>
      <c r="R466" s="85"/>
      <c r="S466" s="85"/>
      <c r="T466" s="86"/>
      <c r="U466" s="39"/>
      <c r="V466" s="39"/>
      <c r="W466" s="39"/>
      <c r="X466" s="39"/>
      <c r="Y466" s="39"/>
      <c r="Z466" s="39"/>
      <c r="AA466" s="39"/>
      <c r="AB466" s="39"/>
      <c r="AC466" s="39"/>
      <c r="AD466" s="39"/>
      <c r="AE466" s="39"/>
      <c r="AT466" s="18" t="s">
        <v>146</v>
      </c>
      <c r="AU466" s="18" t="s">
        <v>83</v>
      </c>
    </row>
    <row r="467" s="13" customFormat="1">
      <c r="A467" s="13"/>
      <c r="B467" s="236"/>
      <c r="C467" s="237"/>
      <c r="D467" s="232" t="s">
        <v>148</v>
      </c>
      <c r="E467" s="238" t="s">
        <v>19</v>
      </c>
      <c r="F467" s="239" t="s">
        <v>1074</v>
      </c>
      <c r="G467" s="237"/>
      <c r="H467" s="240">
        <v>104.48</v>
      </c>
      <c r="I467" s="241"/>
      <c r="J467" s="237"/>
      <c r="K467" s="237"/>
      <c r="L467" s="242"/>
      <c r="M467" s="243"/>
      <c r="N467" s="244"/>
      <c r="O467" s="244"/>
      <c r="P467" s="244"/>
      <c r="Q467" s="244"/>
      <c r="R467" s="244"/>
      <c r="S467" s="244"/>
      <c r="T467" s="245"/>
      <c r="U467" s="13"/>
      <c r="V467" s="13"/>
      <c r="W467" s="13"/>
      <c r="X467" s="13"/>
      <c r="Y467" s="13"/>
      <c r="Z467" s="13"/>
      <c r="AA467" s="13"/>
      <c r="AB467" s="13"/>
      <c r="AC467" s="13"/>
      <c r="AD467" s="13"/>
      <c r="AE467" s="13"/>
      <c r="AT467" s="246" t="s">
        <v>148</v>
      </c>
      <c r="AU467" s="246" t="s">
        <v>83</v>
      </c>
      <c r="AV467" s="13" t="s">
        <v>83</v>
      </c>
      <c r="AW467" s="13" t="s">
        <v>35</v>
      </c>
      <c r="AX467" s="13" t="s">
        <v>73</v>
      </c>
      <c r="AY467" s="246" t="s">
        <v>137</v>
      </c>
    </row>
    <row r="468" s="13" customFormat="1">
      <c r="A468" s="13"/>
      <c r="B468" s="236"/>
      <c r="C468" s="237"/>
      <c r="D468" s="232" t="s">
        <v>148</v>
      </c>
      <c r="E468" s="238" t="s">
        <v>19</v>
      </c>
      <c r="F468" s="239" t="s">
        <v>1075</v>
      </c>
      <c r="G468" s="237"/>
      <c r="H468" s="240">
        <v>2.645</v>
      </c>
      <c r="I468" s="241"/>
      <c r="J468" s="237"/>
      <c r="K468" s="237"/>
      <c r="L468" s="242"/>
      <c r="M468" s="243"/>
      <c r="N468" s="244"/>
      <c r="O468" s="244"/>
      <c r="P468" s="244"/>
      <c r="Q468" s="244"/>
      <c r="R468" s="244"/>
      <c r="S468" s="244"/>
      <c r="T468" s="245"/>
      <c r="U468" s="13"/>
      <c r="V468" s="13"/>
      <c r="W468" s="13"/>
      <c r="X468" s="13"/>
      <c r="Y468" s="13"/>
      <c r="Z468" s="13"/>
      <c r="AA468" s="13"/>
      <c r="AB468" s="13"/>
      <c r="AC468" s="13"/>
      <c r="AD468" s="13"/>
      <c r="AE468" s="13"/>
      <c r="AT468" s="246" t="s">
        <v>148</v>
      </c>
      <c r="AU468" s="246" t="s">
        <v>83</v>
      </c>
      <c r="AV468" s="13" t="s">
        <v>83</v>
      </c>
      <c r="AW468" s="13" t="s">
        <v>35</v>
      </c>
      <c r="AX468" s="13" t="s">
        <v>73</v>
      </c>
      <c r="AY468" s="246" t="s">
        <v>137</v>
      </c>
    </row>
    <row r="469" s="13" customFormat="1">
      <c r="A469" s="13"/>
      <c r="B469" s="236"/>
      <c r="C469" s="237"/>
      <c r="D469" s="232" t="s">
        <v>148</v>
      </c>
      <c r="E469" s="238" t="s">
        <v>19</v>
      </c>
      <c r="F469" s="239" t="s">
        <v>1076</v>
      </c>
      <c r="G469" s="237"/>
      <c r="H469" s="240">
        <v>0.60599999999999998</v>
      </c>
      <c r="I469" s="241"/>
      <c r="J469" s="237"/>
      <c r="K469" s="237"/>
      <c r="L469" s="242"/>
      <c r="M469" s="243"/>
      <c r="N469" s="244"/>
      <c r="O469" s="244"/>
      <c r="P469" s="244"/>
      <c r="Q469" s="244"/>
      <c r="R469" s="244"/>
      <c r="S469" s="244"/>
      <c r="T469" s="245"/>
      <c r="U469" s="13"/>
      <c r="V469" s="13"/>
      <c r="W469" s="13"/>
      <c r="X469" s="13"/>
      <c r="Y469" s="13"/>
      <c r="Z469" s="13"/>
      <c r="AA469" s="13"/>
      <c r="AB469" s="13"/>
      <c r="AC469" s="13"/>
      <c r="AD469" s="13"/>
      <c r="AE469" s="13"/>
      <c r="AT469" s="246" t="s">
        <v>148</v>
      </c>
      <c r="AU469" s="246" t="s">
        <v>83</v>
      </c>
      <c r="AV469" s="13" t="s">
        <v>83</v>
      </c>
      <c r="AW469" s="13" t="s">
        <v>35</v>
      </c>
      <c r="AX469" s="13" t="s">
        <v>73</v>
      </c>
      <c r="AY469" s="246" t="s">
        <v>137</v>
      </c>
    </row>
    <row r="470" s="13" customFormat="1">
      <c r="A470" s="13"/>
      <c r="B470" s="236"/>
      <c r="C470" s="237"/>
      <c r="D470" s="232" t="s">
        <v>148</v>
      </c>
      <c r="E470" s="238" t="s">
        <v>19</v>
      </c>
      <c r="F470" s="239" t="s">
        <v>1077</v>
      </c>
      <c r="G470" s="237"/>
      <c r="H470" s="240">
        <v>15.34</v>
      </c>
      <c r="I470" s="241"/>
      <c r="J470" s="237"/>
      <c r="K470" s="237"/>
      <c r="L470" s="242"/>
      <c r="M470" s="243"/>
      <c r="N470" s="244"/>
      <c r="O470" s="244"/>
      <c r="P470" s="244"/>
      <c r="Q470" s="244"/>
      <c r="R470" s="244"/>
      <c r="S470" s="244"/>
      <c r="T470" s="245"/>
      <c r="U470" s="13"/>
      <c r="V470" s="13"/>
      <c r="W470" s="13"/>
      <c r="X470" s="13"/>
      <c r="Y470" s="13"/>
      <c r="Z470" s="13"/>
      <c r="AA470" s="13"/>
      <c r="AB470" s="13"/>
      <c r="AC470" s="13"/>
      <c r="AD470" s="13"/>
      <c r="AE470" s="13"/>
      <c r="AT470" s="246" t="s">
        <v>148</v>
      </c>
      <c r="AU470" s="246" t="s">
        <v>83</v>
      </c>
      <c r="AV470" s="13" t="s">
        <v>83</v>
      </c>
      <c r="AW470" s="13" t="s">
        <v>35</v>
      </c>
      <c r="AX470" s="13" t="s">
        <v>73</v>
      </c>
      <c r="AY470" s="246" t="s">
        <v>137</v>
      </c>
    </row>
    <row r="471" s="13" customFormat="1">
      <c r="A471" s="13"/>
      <c r="B471" s="236"/>
      <c r="C471" s="237"/>
      <c r="D471" s="232" t="s">
        <v>148</v>
      </c>
      <c r="E471" s="238" t="s">
        <v>19</v>
      </c>
      <c r="F471" s="239" t="s">
        <v>1078</v>
      </c>
      <c r="G471" s="237"/>
      <c r="H471" s="240">
        <v>1.3020000000000001</v>
      </c>
      <c r="I471" s="241"/>
      <c r="J471" s="237"/>
      <c r="K471" s="237"/>
      <c r="L471" s="242"/>
      <c r="M471" s="243"/>
      <c r="N471" s="244"/>
      <c r="O471" s="244"/>
      <c r="P471" s="244"/>
      <c r="Q471" s="244"/>
      <c r="R471" s="244"/>
      <c r="S471" s="244"/>
      <c r="T471" s="245"/>
      <c r="U471" s="13"/>
      <c r="V471" s="13"/>
      <c r="W471" s="13"/>
      <c r="X471" s="13"/>
      <c r="Y471" s="13"/>
      <c r="Z471" s="13"/>
      <c r="AA471" s="13"/>
      <c r="AB471" s="13"/>
      <c r="AC471" s="13"/>
      <c r="AD471" s="13"/>
      <c r="AE471" s="13"/>
      <c r="AT471" s="246" t="s">
        <v>148</v>
      </c>
      <c r="AU471" s="246" t="s">
        <v>83</v>
      </c>
      <c r="AV471" s="13" t="s">
        <v>83</v>
      </c>
      <c r="AW471" s="13" t="s">
        <v>35</v>
      </c>
      <c r="AX471" s="13" t="s">
        <v>73</v>
      </c>
      <c r="AY471" s="246" t="s">
        <v>137</v>
      </c>
    </row>
    <row r="472" s="14" customFormat="1">
      <c r="A472" s="14"/>
      <c r="B472" s="247"/>
      <c r="C472" s="248"/>
      <c r="D472" s="232" t="s">
        <v>148</v>
      </c>
      <c r="E472" s="249" t="s">
        <v>19</v>
      </c>
      <c r="F472" s="250" t="s">
        <v>150</v>
      </c>
      <c r="G472" s="248"/>
      <c r="H472" s="251">
        <v>124.37300000000001</v>
      </c>
      <c r="I472" s="252"/>
      <c r="J472" s="248"/>
      <c r="K472" s="248"/>
      <c r="L472" s="253"/>
      <c r="M472" s="254"/>
      <c r="N472" s="255"/>
      <c r="O472" s="255"/>
      <c r="P472" s="255"/>
      <c r="Q472" s="255"/>
      <c r="R472" s="255"/>
      <c r="S472" s="255"/>
      <c r="T472" s="256"/>
      <c r="U472" s="14"/>
      <c r="V472" s="14"/>
      <c r="W472" s="14"/>
      <c r="X472" s="14"/>
      <c r="Y472" s="14"/>
      <c r="Z472" s="14"/>
      <c r="AA472" s="14"/>
      <c r="AB472" s="14"/>
      <c r="AC472" s="14"/>
      <c r="AD472" s="14"/>
      <c r="AE472" s="14"/>
      <c r="AT472" s="257" t="s">
        <v>148</v>
      </c>
      <c r="AU472" s="257" t="s">
        <v>83</v>
      </c>
      <c r="AV472" s="14" t="s">
        <v>144</v>
      </c>
      <c r="AW472" s="14" t="s">
        <v>35</v>
      </c>
      <c r="AX472" s="14" t="s">
        <v>81</v>
      </c>
      <c r="AY472" s="257" t="s">
        <v>137</v>
      </c>
    </row>
    <row r="473" s="2" customFormat="1" ht="24" customHeight="1">
      <c r="A473" s="39"/>
      <c r="B473" s="40"/>
      <c r="C473" s="219" t="s">
        <v>677</v>
      </c>
      <c r="D473" s="219" t="s">
        <v>139</v>
      </c>
      <c r="E473" s="220" t="s">
        <v>704</v>
      </c>
      <c r="F473" s="221" t="s">
        <v>691</v>
      </c>
      <c r="G473" s="222" t="s">
        <v>278</v>
      </c>
      <c r="H473" s="223">
        <v>2984.9520000000002</v>
      </c>
      <c r="I473" s="224"/>
      <c r="J473" s="225">
        <f>ROUND(I473*H473,2)</f>
        <v>0</v>
      </c>
      <c r="K473" s="221" t="s">
        <v>143</v>
      </c>
      <c r="L473" s="45"/>
      <c r="M473" s="226" t="s">
        <v>19</v>
      </c>
      <c r="N473" s="227" t="s">
        <v>44</v>
      </c>
      <c r="O473" s="85"/>
      <c r="P473" s="228">
        <f>O473*H473</f>
        <v>0</v>
      </c>
      <c r="Q473" s="228">
        <v>0</v>
      </c>
      <c r="R473" s="228">
        <f>Q473*H473</f>
        <v>0</v>
      </c>
      <c r="S473" s="228">
        <v>0</v>
      </c>
      <c r="T473" s="229">
        <f>S473*H473</f>
        <v>0</v>
      </c>
      <c r="U473" s="39"/>
      <c r="V473" s="39"/>
      <c r="W473" s="39"/>
      <c r="X473" s="39"/>
      <c r="Y473" s="39"/>
      <c r="Z473" s="39"/>
      <c r="AA473" s="39"/>
      <c r="AB473" s="39"/>
      <c r="AC473" s="39"/>
      <c r="AD473" s="39"/>
      <c r="AE473" s="39"/>
      <c r="AR473" s="230" t="s">
        <v>144</v>
      </c>
      <c r="AT473" s="230" t="s">
        <v>139</v>
      </c>
      <c r="AU473" s="230" t="s">
        <v>83</v>
      </c>
      <c r="AY473" s="18" t="s">
        <v>137</v>
      </c>
      <c r="BE473" s="231">
        <f>IF(N473="základní",J473,0)</f>
        <v>0</v>
      </c>
      <c r="BF473" s="231">
        <f>IF(N473="snížená",J473,0)</f>
        <v>0</v>
      </c>
      <c r="BG473" s="231">
        <f>IF(N473="zákl. přenesená",J473,0)</f>
        <v>0</v>
      </c>
      <c r="BH473" s="231">
        <f>IF(N473="sníž. přenesená",J473,0)</f>
        <v>0</v>
      </c>
      <c r="BI473" s="231">
        <f>IF(N473="nulová",J473,0)</f>
        <v>0</v>
      </c>
      <c r="BJ473" s="18" t="s">
        <v>81</v>
      </c>
      <c r="BK473" s="231">
        <f>ROUND(I473*H473,2)</f>
        <v>0</v>
      </c>
      <c r="BL473" s="18" t="s">
        <v>144</v>
      </c>
      <c r="BM473" s="230" t="s">
        <v>1079</v>
      </c>
    </row>
    <row r="474" s="2" customFormat="1">
      <c r="A474" s="39"/>
      <c r="B474" s="40"/>
      <c r="C474" s="41"/>
      <c r="D474" s="232" t="s">
        <v>146</v>
      </c>
      <c r="E474" s="41"/>
      <c r="F474" s="233" t="s">
        <v>687</v>
      </c>
      <c r="G474" s="41"/>
      <c r="H474" s="41"/>
      <c r="I474" s="137"/>
      <c r="J474" s="41"/>
      <c r="K474" s="41"/>
      <c r="L474" s="45"/>
      <c r="M474" s="234"/>
      <c r="N474" s="235"/>
      <c r="O474" s="85"/>
      <c r="P474" s="85"/>
      <c r="Q474" s="85"/>
      <c r="R474" s="85"/>
      <c r="S474" s="85"/>
      <c r="T474" s="86"/>
      <c r="U474" s="39"/>
      <c r="V474" s="39"/>
      <c r="W474" s="39"/>
      <c r="X474" s="39"/>
      <c r="Y474" s="39"/>
      <c r="Z474" s="39"/>
      <c r="AA474" s="39"/>
      <c r="AB474" s="39"/>
      <c r="AC474" s="39"/>
      <c r="AD474" s="39"/>
      <c r="AE474" s="39"/>
      <c r="AT474" s="18" t="s">
        <v>146</v>
      </c>
      <c r="AU474" s="18" t="s">
        <v>83</v>
      </c>
    </row>
    <row r="475" s="13" customFormat="1">
      <c r="A475" s="13"/>
      <c r="B475" s="236"/>
      <c r="C475" s="237"/>
      <c r="D475" s="232" t="s">
        <v>148</v>
      </c>
      <c r="E475" s="238" t="s">
        <v>19</v>
      </c>
      <c r="F475" s="239" t="s">
        <v>1080</v>
      </c>
      <c r="G475" s="237"/>
      <c r="H475" s="240">
        <v>2984.9520000000002</v>
      </c>
      <c r="I475" s="241"/>
      <c r="J475" s="237"/>
      <c r="K475" s="237"/>
      <c r="L475" s="242"/>
      <c r="M475" s="243"/>
      <c r="N475" s="244"/>
      <c r="O475" s="244"/>
      <c r="P475" s="244"/>
      <c r="Q475" s="244"/>
      <c r="R475" s="244"/>
      <c r="S475" s="244"/>
      <c r="T475" s="245"/>
      <c r="U475" s="13"/>
      <c r="V475" s="13"/>
      <c r="W475" s="13"/>
      <c r="X475" s="13"/>
      <c r="Y475" s="13"/>
      <c r="Z475" s="13"/>
      <c r="AA475" s="13"/>
      <c r="AB475" s="13"/>
      <c r="AC475" s="13"/>
      <c r="AD475" s="13"/>
      <c r="AE475" s="13"/>
      <c r="AT475" s="246" t="s">
        <v>148</v>
      </c>
      <c r="AU475" s="246" t="s">
        <v>83</v>
      </c>
      <c r="AV475" s="13" t="s">
        <v>83</v>
      </c>
      <c r="AW475" s="13" t="s">
        <v>35</v>
      </c>
      <c r="AX475" s="13" t="s">
        <v>73</v>
      </c>
      <c r="AY475" s="246" t="s">
        <v>137</v>
      </c>
    </row>
    <row r="476" s="14" customFormat="1">
      <c r="A476" s="14"/>
      <c r="B476" s="247"/>
      <c r="C476" s="248"/>
      <c r="D476" s="232" t="s">
        <v>148</v>
      </c>
      <c r="E476" s="249" t="s">
        <v>19</v>
      </c>
      <c r="F476" s="250" t="s">
        <v>150</v>
      </c>
      <c r="G476" s="248"/>
      <c r="H476" s="251">
        <v>2984.9520000000002</v>
      </c>
      <c r="I476" s="252"/>
      <c r="J476" s="248"/>
      <c r="K476" s="248"/>
      <c r="L476" s="253"/>
      <c r="M476" s="254"/>
      <c r="N476" s="255"/>
      <c r="O476" s="255"/>
      <c r="P476" s="255"/>
      <c r="Q476" s="255"/>
      <c r="R476" s="255"/>
      <c r="S476" s="255"/>
      <c r="T476" s="256"/>
      <c r="U476" s="14"/>
      <c r="V476" s="14"/>
      <c r="W476" s="14"/>
      <c r="X476" s="14"/>
      <c r="Y476" s="14"/>
      <c r="Z476" s="14"/>
      <c r="AA476" s="14"/>
      <c r="AB476" s="14"/>
      <c r="AC476" s="14"/>
      <c r="AD476" s="14"/>
      <c r="AE476" s="14"/>
      <c r="AT476" s="257" t="s">
        <v>148</v>
      </c>
      <c r="AU476" s="257" t="s">
        <v>83</v>
      </c>
      <c r="AV476" s="14" t="s">
        <v>144</v>
      </c>
      <c r="AW476" s="14" t="s">
        <v>35</v>
      </c>
      <c r="AX476" s="14" t="s">
        <v>81</v>
      </c>
      <c r="AY476" s="257" t="s">
        <v>137</v>
      </c>
    </row>
    <row r="477" s="2" customFormat="1" ht="24" customHeight="1">
      <c r="A477" s="39"/>
      <c r="B477" s="40"/>
      <c r="C477" s="219" t="s">
        <v>683</v>
      </c>
      <c r="D477" s="219" t="s">
        <v>139</v>
      </c>
      <c r="E477" s="220" t="s">
        <v>708</v>
      </c>
      <c r="F477" s="221" t="s">
        <v>709</v>
      </c>
      <c r="G477" s="222" t="s">
        <v>278</v>
      </c>
      <c r="H477" s="223">
        <v>1181.6479999999999</v>
      </c>
      <c r="I477" s="224"/>
      <c r="J477" s="225">
        <f>ROUND(I477*H477,2)</f>
        <v>0</v>
      </c>
      <c r="K477" s="221" t="s">
        <v>143</v>
      </c>
      <c r="L477" s="45"/>
      <c r="M477" s="226" t="s">
        <v>19</v>
      </c>
      <c r="N477" s="227" t="s">
        <v>44</v>
      </c>
      <c r="O477" s="85"/>
      <c r="P477" s="228">
        <f>O477*H477</f>
        <v>0</v>
      </c>
      <c r="Q477" s="228">
        <v>0</v>
      </c>
      <c r="R477" s="228">
        <f>Q477*H477</f>
        <v>0</v>
      </c>
      <c r="S477" s="228">
        <v>0</v>
      </c>
      <c r="T477" s="229">
        <f>S477*H477</f>
        <v>0</v>
      </c>
      <c r="U477" s="39"/>
      <c r="V477" s="39"/>
      <c r="W477" s="39"/>
      <c r="X477" s="39"/>
      <c r="Y477" s="39"/>
      <c r="Z477" s="39"/>
      <c r="AA477" s="39"/>
      <c r="AB477" s="39"/>
      <c r="AC477" s="39"/>
      <c r="AD477" s="39"/>
      <c r="AE477" s="39"/>
      <c r="AR477" s="230" t="s">
        <v>144</v>
      </c>
      <c r="AT477" s="230" t="s">
        <v>139</v>
      </c>
      <c r="AU477" s="230" t="s">
        <v>83</v>
      </c>
      <c r="AY477" s="18" t="s">
        <v>137</v>
      </c>
      <c r="BE477" s="231">
        <f>IF(N477="základní",J477,0)</f>
        <v>0</v>
      </c>
      <c r="BF477" s="231">
        <f>IF(N477="snížená",J477,0)</f>
        <v>0</v>
      </c>
      <c r="BG477" s="231">
        <f>IF(N477="zákl. přenesená",J477,0)</f>
        <v>0</v>
      </c>
      <c r="BH477" s="231">
        <f>IF(N477="sníž. přenesená",J477,0)</f>
        <v>0</v>
      </c>
      <c r="BI477" s="231">
        <f>IF(N477="nulová",J477,0)</f>
        <v>0</v>
      </c>
      <c r="BJ477" s="18" t="s">
        <v>81</v>
      </c>
      <c r="BK477" s="231">
        <f>ROUND(I477*H477,2)</f>
        <v>0</v>
      </c>
      <c r="BL477" s="18" t="s">
        <v>144</v>
      </c>
      <c r="BM477" s="230" t="s">
        <v>1081</v>
      </c>
    </row>
    <row r="478" s="2" customFormat="1">
      <c r="A478" s="39"/>
      <c r="B478" s="40"/>
      <c r="C478" s="41"/>
      <c r="D478" s="232" t="s">
        <v>146</v>
      </c>
      <c r="E478" s="41"/>
      <c r="F478" s="233" t="s">
        <v>711</v>
      </c>
      <c r="G478" s="41"/>
      <c r="H478" s="41"/>
      <c r="I478" s="137"/>
      <c r="J478" s="41"/>
      <c r="K478" s="41"/>
      <c r="L478" s="45"/>
      <c r="M478" s="234"/>
      <c r="N478" s="235"/>
      <c r="O478" s="85"/>
      <c r="P478" s="85"/>
      <c r="Q478" s="85"/>
      <c r="R478" s="85"/>
      <c r="S478" s="85"/>
      <c r="T478" s="86"/>
      <c r="U478" s="39"/>
      <c r="V478" s="39"/>
      <c r="W478" s="39"/>
      <c r="X478" s="39"/>
      <c r="Y478" s="39"/>
      <c r="Z478" s="39"/>
      <c r="AA478" s="39"/>
      <c r="AB478" s="39"/>
      <c r="AC478" s="39"/>
      <c r="AD478" s="39"/>
      <c r="AE478" s="39"/>
      <c r="AT478" s="18" t="s">
        <v>146</v>
      </c>
      <c r="AU478" s="18" t="s">
        <v>83</v>
      </c>
    </row>
    <row r="479" s="13" customFormat="1">
      <c r="A479" s="13"/>
      <c r="B479" s="236"/>
      <c r="C479" s="237"/>
      <c r="D479" s="232" t="s">
        <v>148</v>
      </c>
      <c r="E479" s="238" t="s">
        <v>19</v>
      </c>
      <c r="F479" s="239" t="s">
        <v>1082</v>
      </c>
      <c r="G479" s="237"/>
      <c r="H479" s="240">
        <v>687.63999999999999</v>
      </c>
      <c r="I479" s="241"/>
      <c r="J479" s="237"/>
      <c r="K479" s="237"/>
      <c r="L479" s="242"/>
      <c r="M479" s="243"/>
      <c r="N479" s="244"/>
      <c r="O479" s="244"/>
      <c r="P479" s="244"/>
      <c r="Q479" s="244"/>
      <c r="R479" s="244"/>
      <c r="S479" s="244"/>
      <c r="T479" s="245"/>
      <c r="U479" s="13"/>
      <c r="V479" s="13"/>
      <c r="W479" s="13"/>
      <c r="X479" s="13"/>
      <c r="Y479" s="13"/>
      <c r="Z479" s="13"/>
      <c r="AA479" s="13"/>
      <c r="AB479" s="13"/>
      <c r="AC479" s="13"/>
      <c r="AD479" s="13"/>
      <c r="AE479" s="13"/>
      <c r="AT479" s="246" t="s">
        <v>148</v>
      </c>
      <c r="AU479" s="246" t="s">
        <v>83</v>
      </c>
      <c r="AV479" s="13" t="s">
        <v>83</v>
      </c>
      <c r="AW479" s="13" t="s">
        <v>35</v>
      </c>
      <c r="AX479" s="13" t="s">
        <v>73</v>
      </c>
      <c r="AY479" s="246" t="s">
        <v>137</v>
      </c>
    </row>
    <row r="480" s="13" customFormat="1">
      <c r="A480" s="13"/>
      <c r="B480" s="236"/>
      <c r="C480" s="237"/>
      <c r="D480" s="232" t="s">
        <v>148</v>
      </c>
      <c r="E480" s="238" t="s">
        <v>19</v>
      </c>
      <c r="F480" s="239" t="s">
        <v>1083</v>
      </c>
      <c r="G480" s="237"/>
      <c r="H480" s="240">
        <v>494.00799999999998</v>
      </c>
      <c r="I480" s="241"/>
      <c r="J480" s="237"/>
      <c r="K480" s="237"/>
      <c r="L480" s="242"/>
      <c r="M480" s="243"/>
      <c r="N480" s="244"/>
      <c r="O480" s="244"/>
      <c r="P480" s="244"/>
      <c r="Q480" s="244"/>
      <c r="R480" s="244"/>
      <c r="S480" s="244"/>
      <c r="T480" s="245"/>
      <c r="U480" s="13"/>
      <c r="V480" s="13"/>
      <c r="W480" s="13"/>
      <c r="X480" s="13"/>
      <c r="Y480" s="13"/>
      <c r="Z480" s="13"/>
      <c r="AA480" s="13"/>
      <c r="AB480" s="13"/>
      <c r="AC480" s="13"/>
      <c r="AD480" s="13"/>
      <c r="AE480" s="13"/>
      <c r="AT480" s="246" t="s">
        <v>148</v>
      </c>
      <c r="AU480" s="246" t="s">
        <v>83</v>
      </c>
      <c r="AV480" s="13" t="s">
        <v>83</v>
      </c>
      <c r="AW480" s="13" t="s">
        <v>35</v>
      </c>
      <c r="AX480" s="13" t="s">
        <v>73</v>
      </c>
      <c r="AY480" s="246" t="s">
        <v>137</v>
      </c>
    </row>
    <row r="481" s="14" customFormat="1">
      <c r="A481" s="14"/>
      <c r="B481" s="247"/>
      <c r="C481" s="248"/>
      <c r="D481" s="232" t="s">
        <v>148</v>
      </c>
      <c r="E481" s="249" t="s">
        <v>19</v>
      </c>
      <c r="F481" s="250" t="s">
        <v>150</v>
      </c>
      <c r="G481" s="248"/>
      <c r="H481" s="251">
        <v>1181.6479999999999</v>
      </c>
      <c r="I481" s="252"/>
      <c r="J481" s="248"/>
      <c r="K481" s="248"/>
      <c r="L481" s="253"/>
      <c r="M481" s="254"/>
      <c r="N481" s="255"/>
      <c r="O481" s="255"/>
      <c r="P481" s="255"/>
      <c r="Q481" s="255"/>
      <c r="R481" s="255"/>
      <c r="S481" s="255"/>
      <c r="T481" s="256"/>
      <c r="U481" s="14"/>
      <c r="V481" s="14"/>
      <c r="W481" s="14"/>
      <c r="X481" s="14"/>
      <c r="Y481" s="14"/>
      <c r="Z481" s="14"/>
      <c r="AA481" s="14"/>
      <c r="AB481" s="14"/>
      <c r="AC481" s="14"/>
      <c r="AD481" s="14"/>
      <c r="AE481" s="14"/>
      <c r="AT481" s="257" t="s">
        <v>148</v>
      </c>
      <c r="AU481" s="257" t="s">
        <v>83</v>
      </c>
      <c r="AV481" s="14" t="s">
        <v>144</v>
      </c>
      <c r="AW481" s="14" t="s">
        <v>35</v>
      </c>
      <c r="AX481" s="14" t="s">
        <v>81</v>
      </c>
      <c r="AY481" s="257" t="s">
        <v>137</v>
      </c>
    </row>
    <row r="482" s="2" customFormat="1" ht="24" customHeight="1">
      <c r="A482" s="39"/>
      <c r="B482" s="40"/>
      <c r="C482" s="219" t="s">
        <v>689</v>
      </c>
      <c r="D482" s="219" t="s">
        <v>139</v>
      </c>
      <c r="E482" s="220" t="s">
        <v>715</v>
      </c>
      <c r="F482" s="221" t="s">
        <v>716</v>
      </c>
      <c r="G482" s="222" t="s">
        <v>278</v>
      </c>
      <c r="H482" s="223">
        <v>28359.552</v>
      </c>
      <c r="I482" s="224"/>
      <c r="J482" s="225">
        <f>ROUND(I482*H482,2)</f>
        <v>0</v>
      </c>
      <c r="K482" s="221" t="s">
        <v>143</v>
      </c>
      <c r="L482" s="45"/>
      <c r="M482" s="226" t="s">
        <v>19</v>
      </c>
      <c r="N482" s="227" t="s">
        <v>44</v>
      </c>
      <c r="O482" s="85"/>
      <c r="P482" s="228">
        <f>O482*H482</f>
        <v>0</v>
      </c>
      <c r="Q482" s="228">
        <v>0</v>
      </c>
      <c r="R482" s="228">
        <f>Q482*H482</f>
        <v>0</v>
      </c>
      <c r="S482" s="228">
        <v>0</v>
      </c>
      <c r="T482" s="229">
        <f>S482*H482</f>
        <v>0</v>
      </c>
      <c r="U482" s="39"/>
      <c r="V482" s="39"/>
      <c r="W482" s="39"/>
      <c r="X482" s="39"/>
      <c r="Y482" s="39"/>
      <c r="Z482" s="39"/>
      <c r="AA482" s="39"/>
      <c r="AB482" s="39"/>
      <c r="AC482" s="39"/>
      <c r="AD482" s="39"/>
      <c r="AE482" s="39"/>
      <c r="AR482" s="230" t="s">
        <v>144</v>
      </c>
      <c r="AT482" s="230" t="s">
        <v>139</v>
      </c>
      <c r="AU482" s="230" t="s">
        <v>83</v>
      </c>
      <c r="AY482" s="18" t="s">
        <v>137</v>
      </c>
      <c r="BE482" s="231">
        <f>IF(N482="základní",J482,0)</f>
        <v>0</v>
      </c>
      <c r="BF482" s="231">
        <f>IF(N482="snížená",J482,0)</f>
        <v>0</v>
      </c>
      <c r="BG482" s="231">
        <f>IF(N482="zákl. přenesená",J482,0)</f>
        <v>0</v>
      </c>
      <c r="BH482" s="231">
        <f>IF(N482="sníž. přenesená",J482,0)</f>
        <v>0</v>
      </c>
      <c r="BI482" s="231">
        <f>IF(N482="nulová",J482,0)</f>
        <v>0</v>
      </c>
      <c r="BJ482" s="18" t="s">
        <v>81</v>
      </c>
      <c r="BK482" s="231">
        <f>ROUND(I482*H482,2)</f>
        <v>0</v>
      </c>
      <c r="BL482" s="18" t="s">
        <v>144</v>
      </c>
      <c r="BM482" s="230" t="s">
        <v>1084</v>
      </c>
    </row>
    <row r="483" s="2" customFormat="1">
      <c r="A483" s="39"/>
      <c r="B483" s="40"/>
      <c r="C483" s="41"/>
      <c r="D483" s="232" t="s">
        <v>146</v>
      </c>
      <c r="E483" s="41"/>
      <c r="F483" s="233" t="s">
        <v>711</v>
      </c>
      <c r="G483" s="41"/>
      <c r="H483" s="41"/>
      <c r="I483" s="137"/>
      <c r="J483" s="41"/>
      <c r="K483" s="41"/>
      <c r="L483" s="45"/>
      <c r="M483" s="234"/>
      <c r="N483" s="235"/>
      <c r="O483" s="85"/>
      <c r="P483" s="85"/>
      <c r="Q483" s="85"/>
      <c r="R483" s="85"/>
      <c r="S483" s="85"/>
      <c r="T483" s="86"/>
      <c r="U483" s="39"/>
      <c r="V483" s="39"/>
      <c r="W483" s="39"/>
      <c r="X483" s="39"/>
      <c r="Y483" s="39"/>
      <c r="Z483" s="39"/>
      <c r="AA483" s="39"/>
      <c r="AB483" s="39"/>
      <c r="AC483" s="39"/>
      <c r="AD483" s="39"/>
      <c r="AE483" s="39"/>
      <c r="AT483" s="18" t="s">
        <v>146</v>
      </c>
      <c r="AU483" s="18" t="s">
        <v>83</v>
      </c>
    </row>
    <row r="484" s="13" customFormat="1">
      <c r="A484" s="13"/>
      <c r="B484" s="236"/>
      <c r="C484" s="237"/>
      <c r="D484" s="232" t="s">
        <v>148</v>
      </c>
      <c r="E484" s="238" t="s">
        <v>19</v>
      </c>
      <c r="F484" s="239" t="s">
        <v>1085</v>
      </c>
      <c r="G484" s="237"/>
      <c r="H484" s="240">
        <v>28359.552</v>
      </c>
      <c r="I484" s="241"/>
      <c r="J484" s="237"/>
      <c r="K484" s="237"/>
      <c r="L484" s="242"/>
      <c r="M484" s="243"/>
      <c r="N484" s="244"/>
      <c r="O484" s="244"/>
      <c r="P484" s="244"/>
      <c r="Q484" s="244"/>
      <c r="R484" s="244"/>
      <c r="S484" s="244"/>
      <c r="T484" s="245"/>
      <c r="U484" s="13"/>
      <c r="V484" s="13"/>
      <c r="W484" s="13"/>
      <c r="X484" s="13"/>
      <c r="Y484" s="13"/>
      <c r="Z484" s="13"/>
      <c r="AA484" s="13"/>
      <c r="AB484" s="13"/>
      <c r="AC484" s="13"/>
      <c r="AD484" s="13"/>
      <c r="AE484" s="13"/>
      <c r="AT484" s="246" t="s">
        <v>148</v>
      </c>
      <c r="AU484" s="246" t="s">
        <v>83</v>
      </c>
      <c r="AV484" s="13" t="s">
        <v>83</v>
      </c>
      <c r="AW484" s="13" t="s">
        <v>35</v>
      </c>
      <c r="AX484" s="13" t="s">
        <v>73</v>
      </c>
      <c r="AY484" s="246" t="s">
        <v>137</v>
      </c>
    </row>
    <row r="485" s="14" customFormat="1">
      <c r="A485" s="14"/>
      <c r="B485" s="247"/>
      <c r="C485" s="248"/>
      <c r="D485" s="232" t="s">
        <v>148</v>
      </c>
      <c r="E485" s="249" t="s">
        <v>19</v>
      </c>
      <c r="F485" s="250" t="s">
        <v>150</v>
      </c>
      <c r="G485" s="248"/>
      <c r="H485" s="251">
        <v>28359.552</v>
      </c>
      <c r="I485" s="252"/>
      <c r="J485" s="248"/>
      <c r="K485" s="248"/>
      <c r="L485" s="253"/>
      <c r="M485" s="254"/>
      <c r="N485" s="255"/>
      <c r="O485" s="255"/>
      <c r="P485" s="255"/>
      <c r="Q485" s="255"/>
      <c r="R485" s="255"/>
      <c r="S485" s="255"/>
      <c r="T485" s="256"/>
      <c r="U485" s="14"/>
      <c r="V485" s="14"/>
      <c r="W485" s="14"/>
      <c r="X485" s="14"/>
      <c r="Y485" s="14"/>
      <c r="Z485" s="14"/>
      <c r="AA485" s="14"/>
      <c r="AB485" s="14"/>
      <c r="AC485" s="14"/>
      <c r="AD485" s="14"/>
      <c r="AE485" s="14"/>
      <c r="AT485" s="257" t="s">
        <v>148</v>
      </c>
      <c r="AU485" s="257" t="s">
        <v>83</v>
      </c>
      <c r="AV485" s="14" t="s">
        <v>144</v>
      </c>
      <c r="AW485" s="14" t="s">
        <v>35</v>
      </c>
      <c r="AX485" s="14" t="s">
        <v>81</v>
      </c>
      <c r="AY485" s="257" t="s">
        <v>137</v>
      </c>
    </row>
    <row r="486" s="2" customFormat="1" ht="24" customHeight="1">
      <c r="A486" s="39"/>
      <c r="B486" s="40"/>
      <c r="C486" s="219" t="s">
        <v>694</v>
      </c>
      <c r="D486" s="219" t="s">
        <v>139</v>
      </c>
      <c r="E486" s="220" t="s">
        <v>720</v>
      </c>
      <c r="F486" s="221" t="s">
        <v>721</v>
      </c>
      <c r="G486" s="222" t="s">
        <v>278</v>
      </c>
      <c r="H486" s="223">
        <v>810.10500000000002</v>
      </c>
      <c r="I486" s="224"/>
      <c r="J486" s="225">
        <f>ROUND(I486*H486,2)</f>
        <v>0</v>
      </c>
      <c r="K486" s="221" t="s">
        <v>143</v>
      </c>
      <c r="L486" s="45"/>
      <c r="M486" s="226" t="s">
        <v>19</v>
      </c>
      <c r="N486" s="227" t="s">
        <v>44</v>
      </c>
      <c r="O486" s="85"/>
      <c r="P486" s="228">
        <f>O486*H486</f>
        <v>0</v>
      </c>
      <c r="Q486" s="228">
        <v>0</v>
      </c>
      <c r="R486" s="228">
        <f>Q486*H486</f>
        <v>0</v>
      </c>
      <c r="S486" s="228">
        <v>0</v>
      </c>
      <c r="T486" s="229">
        <f>S486*H486</f>
        <v>0</v>
      </c>
      <c r="U486" s="39"/>
      <c r="V486" s="39"/>
      <c r="W486" s="39"/>
      <c r="X486" s="39"/>
      <c r="Y486" s="39"/>
      <c r="Z486" s="39"/>
      <c r="AA486" s="39"/>
      <c r="AB486" s="39"/>
      <c r="AC486" s="39"/>
      <c r="AD486" s="39"/>
      <c r="AE486" s="39"/>
      <c r="AR486" s="230" t="s">
        <v>144</v>
      </c>
      <c r="AT486" s="230" t="s">
        <v>139</v>
      </c>
      <c r="AU486" s="230" t="s">
        <v>83</v>
      </c>
      <c r="AY486" s="18" t="s">
        <v>137</v>
      </c>
      <c r="BE486" s="231">
        <f>IF(N486="základní",J486,0)</f>
        <v>0</v>
      </c>
      <c r="BF486" s="231">
        <f>IF(N486="snížená",J486,0)</f>
        <v>0</v>
      </c>
      <c r="BG486" s="231">
        <f>IF(N486="zákl. přenesená",J486,0)</f>
        <v>0</v>
      </c>
      <c r="BH486" s="231">
        <f>IF(N486="sníž. přenesená",J486,0)</f>
        <v>0</v>
      </c>
      <c r="BI486" s="231">
        <f>IF(N486="nulová",J486,0)</f>
        <v>0</v>
      </c>
      <c r="BJ486" s="18" t="s">
        <v>81</v>
      </c>
      <c r="BK486" s="231">
        <f>ROUND(I486*H486,2)</f>
        <v>0</v>
      </c>
      <c r="BL486" s="18" t="s">
        <v>144</v>
      </c>
      <c r="BM486" s="230" t="s">
        <v>1086</v>
      </c>
    </row>
    <row r="487" s="2" customFormat="1">
      <c r="A487" s="39"/>
      <c r="B487" s="40"/>
      <c r="C487" s="41"/>
      <c r="D487" s="232" t="s">
        <v>146</v>
      </c>
      <c r="E487" s="41"/>
      <c r="F487" s="233" t="s">
        <v>723</v>
      </c>
      <c r="G487" s="41"/>
      <c r="H487" s="41"/>
      <c r="I487" s="137"/>
      <c r="J487" s="41"/>
      <c r="K487" s="41"/>
      <c r="L487" s="45"/>
      <c r="M487" s="234"/>
      <c r="N487" s="235"/>
      <c r="O487" s="85"/>
      <c r="P487" s="85"/>
      <c r="Q487" s="85"/>
      <c r="R487" s="85"/>
      <c r="S487" s="85"/>
      <c r="T487" s="86"/>
      <c r="U487" s="39"/>
      <c r="V487" s="39"/>
      <c r="W487" s="39"/>
      <c r="X487" s="39"/>
      <c r="Y487" s="39"/>
      <c r="Z487" s="39"/>
      <c r="AA487" s="39"/>
      <c r="AB487" s="39"/>
      <c r="AC487" s="39"/>
      <c r="AD487" s="39"/>
      <c r="AE487" s="39"/>
      <c r="AT487" s="18" t="s">
        <v>146</v>
      </c>
      <c r="AU487" s="18" t="s">
        <v>83</v>
      </c>
    </row>
    <row r="488" s="13" customFormat="1">
      <c r="A488" s="13"/>
      <c r="B488" s="236"/>
      <c r="C488" s="237"/>
      <c r="D488" s="232" t="s">
        <v>148</v>
      </c>
      <c r="E488" s="238" t="s">
        <v>19</v>
      </c>
      <c r="F488" s="239" t="s">
        <v>1082</v>
      </c>
      <c r="G488" s="237"/>
      <c r="H488" s="240">
        <v>687.63999999999999</v>
      </c>
      <c r="I488" s="241"/>
      <c r="J488" s="237"/>
      <c r="K488" s="237"/>
      <c r="L488" s="242"/>
      <c r="M488" s="243"/>
      <c r="N488" s="244"/>
      <c r="O488" s="244"/>
      <c r="P488" s="244"/>
      <c r="Q488" s="244"/>
      <c r="R488" s="244"/>
      <c r="S488" s="244"/>
      <c r="T488" s="245"/>
      <c r="U488" s="13"/>
      <c r="V488" s="13"/>
      <c r="W488" s="13"/>
      <c r="X488" s="13"/>
      <c r="Y488" s="13"/>
      <c r="Z488" s="13"/>
      <c r="AA488" s="13"/>
      <c r="AB488" s="13"/>
      <c r="AC488" s="13"/>
      <c r="AD488" s="13"/>
      <c r="AE488" s="13"/>
      <c r="AT488" s="246" t="s">
        <v>148</v>
      </c>
      <c r="AU488" s="246" t="s">
        <v>83</v>
      </c>
      <c r="AV488" s="13" t="s">
        <v>83</v>
      </c>
      <c r="AW488" s="13" t="s">
        <v>35</v>
      </c>
      <c r="AX488" s="13" t="s">
        <v>73</v>
      </c>
      <c r="AY488" s="246" t="s">
        <v>137</v>
      </c>
    </row>
    <row r="489" s="13" customFormat="1">
      <c r="A489" s="13"/>
      <c r="B489" s="236"/>
      <c r="C489" s="237"/>
      <c r="D489" s="232" t="s">
        <v>148</v>
      </c>
      <c r="E489" s="238" t="s">
        <v>19</v>
      </c>
      <c r="F489" s="239" t="s">
        <v>1074</v>
      </c>
      <c r="G489" s="237"/>
      <c r="H489" s="240">
        <v>104.48</v>
      </c>
      <c r="I489" s="241"/>
      <c r="J489" s="237"/>
      <c r="K489" s="237"/>
      <c r="L489" s="242"/>
      <c r="M489" s="243"/>
      <c r="N489" s="244"/>
      <c r="O489" s="244"/>
      <c r="P489" s="244"/>
      <c r="Q489" s="244"/>
      <c r="R489" s="244"/>
      <c r="S489" s="244"/>
      <c r="T489" s="245"/>
      <c r="U489" s="13"/>
      <c r="V489" s="13"/>
      <c r="W489" s="13"/>
      <c r="X489" s="13"/>
      <c r="Y489" s="13"/>
      <c r="Z489" s="13"/>
      <c r="AA489" s="13"/>
      <c r="AB489" s="13"/>
      <c r="AC489" s="13"/>
      <c r="AD489" s="13"/>
      <c r="AE489" s="13"/>
      <c r="AT489" s="246" t="s">
        <v>148</v>
      </c>
      <c r="AU489" s="246" t="s">
        <v>83</v>
      </c>
      <c r="AV489" s="13" t="s">
        <v>83</v>
      </c>
      <c r="AW489" s="13" t="s">
        <v>35</v>
      </c>
      <c r="AX489" s="13" t="s">
        <v>73</v>
      </c>
      <c r="AY489" s="246" t="s">
        <v>137</v>
      </c>
    </row>
    <row r="490" s="13" customFormat="1">
      <c r="A490" s="13"/>
      <c r="B490" s="236"/>
      <c r="C490" s="237"/>
      <c r="D490" s="232" t="s">
        <v>148</v>
      </c>
      <c r="E490" s="238" t="s">
        <v>19</v>
      </c>
      <c r="F490" s="239" t="s">
        <v>1087</v>
      </c>
      <c r="G490" s="237"/>
      <c r="H490" s="240">
        <v>15.34</v>
      </c>
      <c r="I490" s="241"/>
      <c r="J490" s="237"/>
      <c r="K490" s="237"/>
      <c r="L490" s="242"/>
      <c r="M490" s="243"/>
      <c r="N490" s="244"/>
      <c r="O490" s="244"/>
      <c r="P490" s="244"/>
      <c r="Q490" s="244"/>
      <c r="R490" s="244"/>
      <c r="S490" s="244"/>
      <c r="T490" s="245"/>
      <c r="U490" s="13"/>
      <c r="V490" s="13"/>
      <c r="W490" s="13"/>
      <c r="X490" s="13"/>
      <c r="Y490" s="13"/>
      <c r="Z490" s="13"/>
      <c r="AA490" s="13"/>
      <c r="AB490" s="13"/>
      <c r="AC490" s="13"/>
      <c r="AD490" s="13"/>
      <c r="AE490" s="13"/>
      <c r="AT490" s="246" t="s">
        <v>148</v>
      </c>
      <c r="AU490" s="246" t="s">
        <v>83</v>
      </c>
      <c r="AV490" s="13" t="s">
        <v>83</v>
      </c>
      <c r="AW490" s="13" t="s">
        <v>35</v>
      </c>
      <c r="AX490" s="13" t="s">
        <v>73</v>
      </c>
      <c r="AY490" s="246" t="s">
        <v>137</v>
      </c>
    </row>
    <row r="491" s="13" customFormat="1">
      <c r="A491" s="13"/>
      <c r="B491" s="236"/>
      <c r="C491" s="237"/>
      <c r="D491" s="232" t="s">
        <v>148</v>
      </c>
      <c r="E491" s="238" t="s">
        <v>19</v>
      </c>
      <c r="F491" s="239" t="s">
        <v>1088</v>
      </c>
      <c r="G491" s="237"/>
      <c r="H491" s="240">
        <v>2.645</v>
      </c>
      <c r="I491" s="241"/>
      <c r="J491" s="237"/>
      <c r="K491" s="237"/>
      <c r="L491" s="242"/>
      <c r="M491" s="243"/>
      <c r="N491" s="244"/>
      <c r="O491" s="244"/>
      <c r="P491" s="244"/>
      <c r="Q491" s="244"/>
      <c r="R491" s="244"/>
      <c r="S491" s="244"/>
      <c r="T491" s="245"/>
      <c r="U491" s="13"/>
      <c r="V491" s="13"/>
      <c r="W491" s="13"/>
      <c r="X491" s="13"/>
      <c r="Y491" s="13"/>
      <c r="Z491" s="13"/>
      <c r="AA491" s="13"/>
      <c r="AB491" s="13"/>
      <c r="AC491" s="13"/>
      <c r="AD491" s="13"/>
      <c r="AE491" s="13"/>
      <c r="AT491" s="246" t="s">
        <v>148</v>
      </c>
      <c r="AU491" s="246" t="s">
        <v>83</v>
      </c>
      <c r="AV491" s="13" t="s">
        <v>83</v>
      </c>
      <c r="AW491" s="13" t="s">
        <v>35</v>
      </c>
      <c r="AX491" s="13" t="s">
        <v>73</v>
      </c>
      <c r="AY491" s="246" t="s">
        <v>137</v>
      </c>
    </row>
    <row r="492" s="14" customFormat="1">
      <c r="A492" s="14"/>
      <c r="B492" s="247"/>
      <c r="C492" s="248"/>
      <c r="D492" s="232" t="s">
        <v>148</v>
      </c>
      <c r="E492" s="249" t="s">
        <v>19</v>
      </c>
      <c r="F492" s="250" t="s">
        <v>150</v>
      </c>
      <c r="G492" s="248"/>
      <c r="H492" s="251">
        <v>810.10500000000002</v>
      </c>
      <c r="I492" s="252"/>
      <c r="J492" s="248"/>
      <c r="K492" s="248"/>
      <c r="L492" s="253"/>
      <c r="M492" s="254"/>
      <c r="N492" s="255"/>
      <c r="O492" s="255"/>
      <c r="P492" s="255"/>
      <c r="Q492" s="255"/>
      <c r="R492" s="255"/>
      <c r="S492" s="255"/>
      <c r="T492" s="256"/>
      <c r="U492" s="14"/>
      <c r="V492" s="14"/>
      <c r="W492" s="14"/>
      <c r="X492" s="14"/>
      <c r="Y492" s="14"/>
      <c r="Z492" s="14"/>
      <c r="AA492" s="14"/>
      <c r="AB492" s="14"/>
      <c r="AC492" s="14"/>
      <c r="AD492" s="14"/>
      <c r="AE492" s="14"/>
      <c r="AT492" s="257" t="s">
        <v>148</v>
      </c>
      <c r="AU492" s="257" t="s">
        <v>83</v>
      </c>
      <c r="AV492" s="14" t="s">
        <v>144</v>
      </c>
      <c r="AW492" s="14" t="s">
        <v>35</v>
      </c>
      <c r="AX492" s="14" t="s">
        <v>81</v>
      </c>
      <c r="AY492" s="257" t="s">
        <v>137</v>
      </c>
    </row>
    <row r="493" s="2" customFormat="1" ht="24" customHeight="1">
      <c r="A493" s="39"/>
      <c r="B493" s="40"/>
      <c r="C493" s="219" t="s">
        <v>703</v>
      </c>
      <c r="D493" s="219" t="s">
        <v>139</v>
      </c>
      <c r="E493" s="220" t="s">
        <v>725</v>
      </c>
      <c r="F493" s="221" t="s">
        <v>726</v>
      </c>
      <c r="G493" s="222" t="s">
        <v>278</v>
      </c>
      <c r="H493" s="223">
        <v>494.00799999999998</v>
      </c>
      <c r="I493" s="224"/>
      <c r="J493" s="225">
        <f>ROUND(I493*H493,2)</f>
        <v>0</v>
      </c>
      <c r="K493" s="221" t="s">
        <v>143</v>
      </c>
      <c r="L493" s="45"/>
      <c r="M493" s="226" t="s">
        <v>19</v>
      </c>
      <c r="N493" s="227" t="s">
        <v>44</v>
      </c>
      <c r="O493" s="85"/>
      <c r="P493" s="228">
        <f>O493*H493</f>
        <v>0</v>
      </c>
      <c r="Q493" s="228">
        <v>0</v>
      </c>
      <c r="R493" s="228">
        <f>Q493*H493</f>
        <v>0</v>
      </c>
      <c r="S493" s="228">
        <v>0</v>
      </c>
      <c r="T493" s="229">
        <f>S493*H493</f>
        <v>0</v>
      </c>
      <c r="U493" s="39"/>
      <c r="V493" s="39"/>
      <c r="W493" s="39"/>
      <c r="X493" s="39"/>
      <c r="Y493" s="39"/>
      <c r="Z493" s="39"/>
      <c r="AA493" s="39"/>
      <c r="AB493" s="39"/>
      <c r="AC493" s="39"/>
      <c r="AD493" s="39"/>
      <c r="AE493" s="39"/>
      <c r="AR493" s="230" t="s">
        <v>144</v>
      </c>
      <c r="AT493" s="230" t="s">
        <v>139</v>
      </c>
      <c r="AU493" s="230" t="s">
        <v>83</v>
      </c>
      <c r="AY493" s="18" t="s">
        <v>137</v>
      </c>
      <c r="BE493" s="231">
        <f>IF(N493="základní",J493,0)</f>
        <v>0</v>
      </c>
      <c r="BF493" s="231">
        <f>IF(N493="snížená",J493,0)</f>
        <v>0</v>
      </c>
      <c r="BG493" s="231">
        <f>IF(N493="zákl. přenesená",J493,0)</f>
        <v>0</v>
      </c>
      <c r="BH493" s="231">
        <f>IF(N493="sníž. přenesená",J493,0)</f>
        <v>0</v>
      </c>
      <c r="BI493" s="231">
        <f>IF(N493="nulová",J493,0)</f>
        <v>0</v>
      </c>
      <c r="BJ493" s="18" t="s">
        <v>81</v>
      </c>
      <c r="BK493" s="231">
        <f>ROUND(I493*H493,2)</f>
        <v>0</v>
      </c>
      <c r="BL493" s="18" t="s">
        <v>144</v>
      </c>
      <c r="BM493" s="230" t="s">
        <v>1089</v>
      </c>
    </row>
    <row r="494" s="2" customFormat="1">
      <c r="A494" s="39"/>
      <c r="B494" s="40"/>
      <c r="C494" s="41"/>
      <c r="D494" s="232" t="s">
        <v>146</v>
      </c>
      <c r="E494" s="41"/>
      <c r="F494" s="233" t="s">
        <v>723</v>
      </c>
      <c r="G494" s="41"/>
      <c r="H494" s="41"/>
      <c r="I494" s="137"/>
      <c r="J494" s="41"/>
      <c r="K494" s="41"/>
      <c r="L494" s="45"/>
      <c r="M494" s="234"/>
      <c r="N494" s="235"/>
      <c r="O494" s="85"/>
      <c r="P494" s="85"/>
      <c r="Q494" s="85"/>
      <c r="R494" s="85"/>
      <c r="S494" s="85"/>
      <c r="T494" s="86"/>
      <c r="U494" s="39"/>
      <c r="V494" s="39"/>
      <c r="W494" s="39"/>
      <c r="X494" s="39"/>
      <c r="Y494" s="39"/>
      <c r="Z494" s="39"/>
      <c r="AA494" s="39"/>
      <c r="AB494" s="39"/>
      <c r="AC494" s="39"/>
      <c r="AD494" s="39"/>
      <c r="AE494" s="39"/>
      <c r="AT494" s="18" t="s">
        <v>146</v>
      </c>
      <c r="AU494" s="18" t="s">
        <v>83</v>
      </c>
    </row>
    <row r="495" s="13" customFormat="1">
      <c r="A495" s="13"/>
      <c r="B495" s="236"/>
      <c r="C495" s="237"/>
      <c r="D495" s="232" t="s">
        <v>148</v>
      </c>
      <c r="E495" s="238" t="s">
        <v>19</v>
      </c>
      <c r="F495" s="239" t="s">
        <v>1083</v>
      </c>
      <c r="G495" s="237"/>
      <c r="H495" s="240">
        <v>494.00799999999998</v>
      </c>
      <c r="I495" s="241"/>
      <c r="J495" s="237"/>
      <c r="K495" s="237"/>
      <c r="L495" s="242"/>
      <c r="M495" s="243"/>
      <c r="N495" s="244"/>
      <c r="O495" s="244"/>
      <c r="P495" s="244"/>
      <c r="Q495" s="244"/>
      <c r="R495" s="244"/>
      <c r="S495" s="244"/>
      <c r="T495" s="245"/>
      <c r="U495" s="13"/>
      <c r="V495" s="13"/>
      <c r="W495" s="13"/>
      <c r="X495" s="13"/>
      <c r="Y495" s="13"/>
      <c r="Z495" s="13"/>
      <c r="AA495" s="13"/>
      <c r="AB495" s="13"/>
      <c r="AC495" s="13"/>
      <c r="AD495" s="13"/>
      <c r="AE495" s="13"/>
      <c r="AT495" s="246" t="s">
        <v>148</v>
      </c>
      <c r="AU495" s="246" t="s">
        <v>83</v>
      </c>
      <c r="AV495" s="13" t="s">
        <v>83</v>
      </c>
      <c r="AW495" s="13" t="s">
        <v>35</v>
      </c>
      <c r="AX495" s="13" t="s">
        <v>73</v>
      </c>
      <c r="AY495" s="246" t="s">
        <v>137</v>
      </c>
    </row>
    <row r="496" s="14" customFormat="1">
      <c r="A496" s="14"/>
      <c r="B496" s="247"/>
      <c r="C496" s="248"/>
      <c r="D496" s="232" t="s">
        <v>148</v>
      </c>
      <c r="E496" s="249" t="s">
        <v>19</v>
      </c>
      <c r="F496" s="250" t="s">
        <v>150</v>
      </c>
      <c r="G496" s="248"/>
      <c r="H496" s="251">
        <v>494.00799999999998</v>
      </c>
      <c r="I496" s="252"/>
      <c r="J496" s="248"/>
      <c r="K496" s="248"/>
      <c r="L496" s="253"/>
      <c r="M496" s="254"/>
      <c r="N496" s="255"/>
      <c r="O496" s="255"/>
      <c r="P496" s="255"/>
      <c r="Q496" s="255"/>
      <c r="R496" s="255"/>
      <c r="S496" s="255"/>
      <c r="T496" s="256"/>
      <c r="U496" s="14"/>
      <c r="V496" s="14"/>
      <c r="W496" s="14"/>
      <c r="X496" s="14"/>
      <c r="Y496" s="14"/>
      <c r="Z496" s="14"/>
      <c r="AA496" s="14"/>
      <c r="AB496" s="14"/>
      <c r="AC496" s="14"/>
      <c r="AD496" s="14"/>
      <c r="AE496" s="14"/>
      <c r="AT496" s="257" t="s">
        <v>148</v>
      </c>
      <c r="AU496" s="257" t="s">
        <v>83</v>
      </c>
      <c r="AV496" s="14" t="s">
        <v>144</v>
      </c>
      <c r="AW496" s="14" t="s">
        <v>35</v>
      </c>
      <c r="AX496" s="14" t="s">
        <v>81</v>
      </c>
      <c r="AY496" s="257" t="s">
        <v>137</v>
      </c>
    </row>
    <row r="497" s="2" customFormat="1" ht="24" customHeight="1">
      <c r="A497" s="39"/>
      <c r="B497" s="40"/>
      <c r="C497" s="219" t="s">
        <v>707</v>
      </c>
      <c r="D497" s="219" t="s">
        <v>139</v>
      </c>
      <c r="E497" s="220" t="s">
        <v>729</v>
      </c>
      <c r="F497" s="221" t="s">
        <v>288</v>
      </c>
      <c r="G497" s="222" t="s">
        <v>278</v>
      </c>
      <c r="H497" s="223">
        <v>571.11000000000001</v>
      </c>
      <c r="I497" s="224"/>
      <c r="J497" s="225">
        <f>ROUND(I497*H497,2)</f>
        <v>0</v>
      </c>
      <c r="K497" s="221" t="s">
        <v>143</v>
      </c>
      <c r="L497" s="45"/>
      <c r="M497" s="226" t="s">
        <v>19</v>
      </c>
      <c r="N497" s="227" t="s">
        <v>44</v>
      </c>
      <c r="O497" s="85"/>
      <c r="P497" s="228">
        <f>O497*H497</f>
        <v>0</v>
      </c>
      <c r="Q497" s="228">
        <v>0</v>
      </c>
      <c r="R497" s="228">
        <f>Q497*H497</f>
        <v>0</v>
      </c>
      <c r="S497" s="228">
        <v>0</v>
      </c>
      <c r="T497" s="229">
        <f>S497*H497</f>
        <v>0</v>
      </c>
      <c r="U497" s="39"/>
      <c r="V497" s="39"/>
      <c r="W497" s="39"/>
      <c r="X497" s="39"/>
      <c r="Y497" s="39"/>
      <c r="Z497" s="39"/>
      <c r="AA497" s="39"/>
      <c r="AB497" s="39"/>
      <c r="AC497" s="39"/>
      <c r="AD497" s="39"/>
      <c r="AE497" s="39"/>
      <c r="AR497" s="230" t="s">
        <v>144</v>
      </c>
      <c r="AT497" s="230" t="s">
        <v>139</v>
      </c>
      <c r="AU497" s="230" t="s">
        <v>83</v>
      </c>
      <c r="AY497" s="18" t="s">
        <v>137</v>
      </c>
      <c r="BE497" s="231">
        <f>IF(N497="základní",J497,0)</f>
        <v>0</v>
      </c>
      <c r="BF497" s="231">
        <f>IF(N497="snížená",J497,0)</f>
        <v>0</v>
      </c>
      <c r="BG497" s="231">
        <f>IF(N497="zákl. přenesená",J497,0)</f>
        <v>0</v>
      </c>
      <c r="BH497" s="231">
        <f>IF(N497="sníž. přenesená",J497,0)</f>
        <v>0</v>
      </c>
      <c r="BI497" s="231">
        <f>IF(N497="nulová",J497,0)</f>
        <v>0</v>
      </c>
      <c r="BJ497" s="18" t="s">
        <v>81</v>
      </c>
      <c r="BK497" s="231">
        <f>ROUND(I497*H497,2)</f>
        <v>0</v>
      </c>
      <c r="BL497" s="18" t="s">
        <v>144</v>
      </c>
      <c r="BM497" s="230" t="s">
        <v>1090</v>
      </c>
    </row>
    <row r="498" s="2" customFormat="1">
      <c r="A498" s="39"/>
      <c r="B498" s="40"/>
      <c r="C498" s="41"/>
      <c r="D498" s="232" t="s">
        <v>146</v>
      </c>
      <c r="E498" s="41"/>
      <c r="F498" s="233" t="s">
        <v>723</v>
      </c>
      <c r="G498" s="41"/>
      <c r="H498" s="41"/>
      <c r="I498" s="137"/>
      <c r="J498" s="41"/>
      <c r="K498" s="41"/>
      <c r="L498" s="45"/>
      <c r="M498" s="234"/>
      <c r="N498" s="235"/>
      <c r="O498" s="85"/>
      <c r="P498" s="85"/>
      <c r="Q498" s="85"/>
      <c r="R498" s="85"/>
      <c r="S498" s="85"/>
      <c r="T498" s="86"/>
      <c r="U498" s="39"/>
      <c r="V498" s="39"/>
      <c r="W498" s="39"/>
      <c r="X498" s="39"/>
      <c r="Y498" s="39"/>
      <c r="Z498" s="39"/>
      <c r="AA498" s="39"/>
      <c r="AB498" s="39"/>
      <c r="AC498" s="39"/>
      <c r="AD498" s="39"/>
      <c r="AE498" s="39"/>
      <c r="AT498" s="18" t="s">
        <v>146</v>
      </c>
      <c r="AU498" s="18" t="s">
        <v>83</v>
      </c>
    </row>
    <row r="499" s="13" customFormat="1">
      <c r="A499" s="13"/>
      <c r="B499" s="236"/>
      <c r="C499" s="237"/>
      <c r="D499" s="232" t="s">
        <v>148</v>
      </c>
      <c r="E499" s="238" t="s">
        <v>19</v>
      </c>
      <c r="F499" s="239" t="s">
        <v>1091</v>
      </c>
      <c r="G499" s="237"/>
      <c r="H499" s="240">
        <v>571.11000000000001</v>
      </c>
      <c r="I499" s="241"/>
      <c r="J499" s="237"/>
      <c r="K499" s="237"/>
      <c r="L499" s="242"/>
      <c r="M499" s="243"/>
      <c r="N499" s="244"/>
      <c r="O499" s="244"/>
      <c r="P499" s="244"/>
      <c r="Q499" s="244"/>
      <c r="R499" s="244"/>
      <c r="S499" s="244"/>
      <c r="T499" s="245"/>
      <c r="U499" s="13"/>
      <c r="V499" s="13"/>
      <c r="W499" s="13"/>
      <c r="X499" s="13"/>
      <c r="Y499" s="13"/>
      <c r="Z499" s="13"/>
      <c r="AA499" s="13"/>
      <c r="AB499" s="13"/>
      <c r="AC499" s="13"/>
      <c r="AD499" s="13"/>
      <c r="AE499" s="13"/>
      <c r="AT499" s="246" t="s">
        <v>148</v>
      </c>
      <c r="AU499" s="246" t="s">
        <v>83</v>
      </c>
      <c r="AV499" s="13" t="s">
        <v>83</v>
      </c>
      <c r="AW499" s="13" t="s">
        <v>35</v>
      </c>
      <c r="AX499" s="13" t="s">
        <v>73</v>
      </c>
      <c r="AY499" s="246" t="s">
        <v>137</v>
      </c>
    </row>
    <row r="500" s="14" customFormat="1">
      <c r="A500" s="14"/>
      <c r="B500" s="247"/>
      <c r="C500" s="248"/>
      <c r="D500" s="232" t="s">
        <v>148</v>
      </c>
      <c r="E500" s="249" t="s">
        <v>19</v>
      </c>
      <c r="F500" s="250" t="s">
        <v>150</v>
      </c>
      <c r="G500" s="248"/>
      <c r="H500" s="251">
        <v>571.11000000000001</v>
      </c>
      <c r="I500" s="252"/>
      <c r="J500" s="248"/>
      <c r="K500" s="248"/>
      <c r="L500" s="253"/>
      <c r="M500" s="254"/>
      <c r="N500" s="255"/>
      <c r="O500" s="255"/>
      <c r="P500" s="255"/>
      <c r="Q500" s="255"/>
      <c r="R500" s="255"/>
      <c r="S500" s="255"/>
      <c r="T500" s="256"/>
      <c r="U500" s="14"/>
      <c r="V500" s="14"/>
      <c r="W500" s="14"/>
      <c r="X500" s="14"/>
      <c r="Y500" s="14"/>
      <c r="Z500" s="14"/>
      <c r="AA500" s="14"/>
      <c r="AB500" s="14"/>
      <c r="AC500" s="14"/>
      <c r="AD500" s="14"/>
      <c r="AE500" s="14"/>
      <c r="AT500" s="257" t="s">
        <v>148</v>
      </c>
      <c r="AU500" s="257" t="s">
        <v>83</v>
      </c>
      <c r="AV500" s="14" t="s">
        <v>144</v>
      </c>
      <c r="AW500" s="14" t="s">
        <v>35</v>
      </c>
      <c r="AX500" s="14" t="s">
        <v>81</v>
      </c>
      <c r="AY500" s="257" t="s">
        <v>137</v>
      </c>
    </row>
    <row r="501" s="12" customFormat="1" ht="22.8" customHeight="1">
      <c r="A501" s="12"/>
      <c r="B501" s="203"/>
      <c r="C501" s="204"/>
      <c r="D501" s="205" t="s">
        <v>72</v>
      </c>
      <c r="E501" s="217" t="s">
        <v>731</v>
      </c>
      <c r="F501" s="217" t="s">
        <v>732</v>
      </c>
      <c r="G501" s="204"/>
      <c r="H501" s="204"/>
      <c r="I501" s="207"/>
      <c r="J501" s="218">
        <f>BK501</f>
        <v>0</v>
      </c>
      <c r="K501" s="204"/>
      <c r="L501" s="209"/>
      <c r="M501" s="210"/>
      <c r="N501" s="211"/>
      <c r="O501" s="211"/>
      <c r="P501" s="212">
        <f>SUM(P502:P503)</f>
        <v>0</v>
      </c>
      <c r="Q501" s="211"/>
      <c r="R501" s="212">
        <f>SUM(R502:R503)</f>
        <v>0</v>
      </c>
      <c r="S501" s="211"/>
      <c r="T501" s="213">
        <f>SUM(T502:T503)</f>
        <v>0</v>
      </c>
      <c r="U501" s="12"/>
      <c r="V501" s="12"/>
      <c r="W501" s="12"/>
      <c r="X501" s="12"/>
      <c r="Y501" s="12"/>
      <c r="Z501" s="12"/>
      <c r="AA501" s="12"/>
      <c r="AB501" s="12"/>
      <c r="AC501" s="12"/>
      <c r="AD501" s="12"/>
      <c r="AE501" s="12"/>
      <c r="AR501" s="214" t="s">
        <v>81</v>
      </c>
      <c r="AT501" s="215" t="s">
        <v>72</v>
      </c>
      <c r="AU501" s="215" t="s">
        <v>81</v>
      </c>
      <c r="AY501" s="214" t="s">
        <v>137</v>
      </c>
      <c r="BK501" s="216">
        <f>SUM(BK502:BK503)</f>
        <v>0</v>
      </c>
    </row>
    <row r="502" s="2" customFormat="1" ht="24" customHeight="1">
      <c r="A502" s="39"/>
      <c r="B502" s="40"/>
      <c r="C502" s="219" t="s">
        <v>714</v>
      </c>
      <c r="D502" s="219" t="s">
        <v>139</v>
      </c>
      <c r="E502" s="220" t="s">
        <v>734</v>
      </c>
      <c r="F502" s="221" t="s">
        <v>735</v>
      </c>
      <c r="G502" s="222" t="s">
        <v>278</v>
      </c>
      <c r="H502" s="223">
        <v>3054.7829999999999</v>
      </c>
      <c r="I502" s="224"/>
      <c r="J502" s="225">
        <f>ROUND(I502*H502,2)</f>
        <v>0</v>
      </c>
      <c r="K502" s="221" t="s">
        <v>143</v>
      </c>
      <c r="L502" s="45"/>
      <c r="M502" s="226" t="s">
        <v>19</v>
      </c>
      <c r="N502" s="227" t="s">
        <v>44</v>
      </c>
      <c r="O502" s="85"/>
      <c r="P502" s="228">
        <f>O502*H502</f>
        <v>0</v>
      </c>
      <c r="Q502" s="228">
        <v>0</v>
      </c>
      <c r="R502" s="228">
        <f>Q502*H502</f>
        <v>0</v>
      </c>
      <c r="S502" s="228">
        <v>0</v>
      </c>
      <c r="T502" s="229">
        <f>S502*H502</f>
        <v>0</v>
      </c>
      <c r="U502" s="39"/>
      <c r="V502" s="39"/>
      <c r="W502" s="39"/>
      <c r="X502" s="39"/>
      <c r="Y502" s="39"/>
      <c r="Z502" s="39"/>
      <c r="AA502" s="39"/>
      <c r="AB502" s="39"/>
      <c r="AC502" s="39"/>
      <c r="AD502" s="39"/>
      <c r="AE502" s="39"/>
      <c r="AR502" s="230" t="s">
        <v>144</v>
      </c>
      <c r="AT502" s="230" t="s">
        <v>139</v>
      </c>
      <c r="AU502" s="230" t="s">
        <v>83</v>
      </c>
      <c r="AY502" s="18" t="s">
        <v>137</v>
      </c>
      <c r="BE502" s="231">
        <f>IF(N502="základní",J502,0)</f>
        <v>0</v>
      </c>
      <c r="BF502" s="231">
        <f>IF(N502="snížená",J502,0)</f>
        <v>0</v>
      </c>
      <c r="BG502" s="231">
        <f>IF(N502="zákl. přenesená",J502,0)</f>
        <v>0</v>
      </c>
      <c r="BH502" s="231">
        <f>IF(N502="sníž. přenesená",J502,0)</f>
        <v>0</v>
      </c>
      <c r="BI502" s="231">
        <f>IF(N502="nulová",J502,0)</f>
        <v>0</v>
      </c>
      <c r="BJ502" s="18" t="s">
        <v>81</v>
      </c>
      <c r="BK502" s="231">
        <f>ROUND(I502*H502,2)</f>
        <v>0</v>
      </c>
      <c r="BL502" s="18" t="s">
        <v>144</v>
      </c>
      <c r="BM502" s="230" t="s">
        <v>1092</v>
      </c>
    </row>
    <row r="503" s="2" customFormat="1">
      <c r="A503" s="39"/>
      <c r="B503" s="40"/>
      <c r="C503" s="41"/>
      <c r="D503" s="232" t="s">
        <v>146</v>
      </c>
      <c r="E503" s="41"/>
      <c r="F503" s="233" t="s">
        <v>737</v>
      </c>
      <c r="G503" s="41"/>
      <c r="H503" s="41"/>
      <c r="I503" s="137"/>
      <c r="J503" s="41"/>
      <c r="K503" s="41"/>
      <c r="L503" s="45"/>
      <c r="M503" s="234"/>
      <c r="N503" s="235"/>
      <c r="O503" s="85"/>
      <c r="P503" s="85"/>
      <c r="Q503" s="85"/>
      <c r="R503" s="85"/>
      <c r="S503" s="85"/>
      <c r="T503" s="86"/>
      <c r="U503" s="39"/>
      <c r="V503" s="39"/>
      <c r="W503" s="39"/>
      <c r="X503" s="39"/>
      <c r="Y503" s="39"/>
      <c r="Z503" s="39"/>
      <c r="AA503" s="39"/>
      <c r="AB503" s="39"/>
      <c r="AC503" s="39"/>
      <c r="AD503" s="39"/>
      <c r="AE503" s="39"/>
      <c r="AT503" s="18" t="s">
        <v>146</v>
      </c>
      <c r="AU503" s="18" t="s">
        <v>83</v>
      </c>
    </row>
    <row r="504" s="12" customFormat="1" ht="25.92" customHeight="1">
      <c r="A504" s="12"/>
      <c r="B504" s="203"/>
      <c r="C504" s="204"/>
      <c r="D504" s="205" t="s">
        <v>72</v>
      </c>
      <c r="E504" s="206" t="s">
        <v>1093</v>
      </c>
      <c r="F504" s="206" t="s">
        <v>1094</v>
      </c>
      <c r="G504" s="204"/>
      <c r="H504" s="204"/>
      <c r="I504" s="207"/>
      <c r="J504" s="208">
        <f>BK504</f>
        <v>0</v>
      </c>
      <c r="K504" s="204"/>
      <c r="L504" s="209"/>
      <c r="M504" s="210"/>
      <c r="N504" s="211"/>
      <c r="O504" s="211"/>
      <c r="P504" s="212">
        <f>P505</f>
        <v>0</v>
      </c>
      <c r="Q504" s="211"/>
      <c r="R504" s="212">
        <f>R505</f>
        <v>0.042340000000000003</v>
      </c>
      <c r="S504" s="211"/>
      <c r="T504" s="213">
        <f>T505</f>
        <v>0</v>
      </c>
      <c r="U504" s="12"/>
      <c r="V504" s="12"/>
      <c r="W504" s="12"/>
      <c r="X504" s="12"/>
      <c r="Y504" s="12"/>
      <c r="Z504" s="12"/>
      <c r="AA504" s="12"/>
      <c r="AB504" s="12"/>
      <c r="AC504" s="12"/>
      <c r="AD504" s="12"/>
      <c r="AE504" s="12"/>
      <c r="AR504" s="214" t="s">
        <v>83</v>
      </c>
      <c r="AT504" s="215" t="s">
        <v>72</v>
      </c>
      <c r="AU504" s="215" t="s">
        <v>73</v>
      </c>
      <c r="AY504" s="214" t="s">
        <v>137</v>
      </c>
      <c r="BK504" s="216">
        <f>BK505</f>
        <v>0</v>
      </c>
    </row>
    <row r="505" s="12" customFormat="1" ht="22.8" customHeight="1">
      <c r="A505" s="12"/>
      <c r="B505" s="203"/>
      <c r="C505" s="204"/>
      <c r="D505" s="205" t="s">
        <v>72</v>
      </c>
      <c r="E505" s="217" t="s">
        <v>1095</v>
      </c>
      <c r="F505" s="217" t="s">
        <v>1096</v>
      </c>
      <c r="G505" s="204"/>
      <c r="H505" s="204"/>
      <c r="I505" s="207"/>
      <c r="J505" s="218">
        <f>BK505</f>
        <v>0</v>
      </c>
      <c r="K505" s="204"/>
      <c r="L505" s="209"/>
      <c r="M505" s="210"/>
      <c r="N505" s="211"/>
      <c r="O505" s="211"/>
      <c r="P505" s="212">
        <f>SUM(P506:P510)</f>
        <v>0</v>
      </c>
      <c r="Q505" s="211"/>
      <c r="R505" s="212">
        <f>SUM(R506:R510)</f>
        <v>0.042340000000000003</v>
      </c>
      <c r="S505" s="211"/>
      <c r="T505" s="213">
        <f>SUM(T506:T510)</f>
        <v>0</v>
      </c>
      <c r="U505" s="12"/>
      <c r="V505" s="12"/>
      <c r="W505" s="12"/>
      <c r="X505" s="12"/>
      <c r="Y505" s="12"/>
      <c r="Z505" s="12"/>
      <c r="AA505" s="12"/>
      <c r="AB505" s="12"/>
      <c r="AC505" s="12"/>
      <c r="AD505" s="12"/>
      <c r="AE505" s="12"/>
      <c r="AR505" s="214" t="s">
        <v>83</v>
      </c>
      <c r="AT505" s="215" t="s">
        <v>72</v>
      </c>
      <c r="AU505" s="215" t="s">
        <v>81</v>
      </c>
      <c r="AY505" s="214" t="s">
        <v>137</v>
      </c>
      <c r="BK505" s="216">
        <f>SUM(BK506:BK510)</f>
        <v>0</v>
      </c>
    </row>
    <row r="506" s="2" customFormat="1" ht="24" customHeight="1">
      <c r="A506" s="39"/>
      <c r="B506" s="40"/>
      <c r="C506" s="219" t="s">
        <v>719</v>
      </c>
      <c r="D506" s="219" t="s">
        <v>139</v>
      </c>
      <c r="E506" s="220" t="s">
        <v>1097</v>
      </c>
      <c r="F506" s="221" t="s">
        <v>1098</v>
      </c>
      <c r="G506" s="222" t="s">
        <v>163</v>
      </c>
      <c r="H506" s="223">
        <v>73</v>
      </c>
      <c r="I506" s="224"/>
      <c r="J506" s="225">
        <f>ROUND(I506*H506,2)</f>
        <v>0</v>
      </c>
      <c r="K506" s="221" t="s">
        <v>143</v>
      </c>
      <c r="L506" s="45"/>
      <c r="M506" s="226" t="s">
        <v>19</v>
      </c>
      <c r="N506" s="227" t="s">
        <v>44</v>
      </c>
      <c r="O506" s="85"/>
      <c r="P506" s="228">
        <f>O506*H506</f>
        <v>0</v>
      </c>
      <c r="Q506" s="228">
        <v>0.00058</v>
      </c>
      <c r="R506" s="228">
        <f>Q506*H506</f>
        <v>0.042340000000000003</v>
      </c>
      <c r="S506" s="228">
        <v>0</v>
      </c>
      <c r="T506" s="229">
        <f>S506*H506</f>
        <v>0</v>
      </c>
      <c r="U506" s="39"/>
      <c r="V506" s="39"/>
      <c r="W506" s="39"/>
      <c r="X506" s="39"/>
      <c r="Y506" s="39"/>
      <c r="Z506" s="39"/>
      <c r="AA506" s="39"/>
      <c r="AB506" s="39"/>
      <c r="AC506" s="39"/>
      <c r="AD506" s="39"/>
      <c r="AE506" s="39"/>
      <c r="AR506" s="230" t="s">
        <v>223</v>
      </c>
      <c r="AT506" s="230" t="s">
        <v>139</v>
      </c>
      <c r="AU506" s="230" t="s">
        <v>83</v>
      </c>
      <c r="AY506" s="18" t="s">
        <v>137</v>
      </c>
      <c r="BE506" s="231">
        <f>IF(N506="základní",J506,0)</f>
        <v>0</v>
      </c>
      <c r="BF506" s="231">
        <f>IF(N506="snížená",J506,0)</f>
        <v>0</v>
      </c>
      <c r="BG506" s="231">
        <f>IF(N506="zákl. přenesená",J506,0)</f>
        <v>0</v>
      </c>
      <c r="BH506" s="231">
        <f>IF(N506="sníž. přenesená",J506,0)</f>
        <v>0</v>
      </c>
      <c r="BI506" s="231">
        <f>IF(N506="nulová",J506,0)</f>
        <v>0</v>
      </c>
      <c r="BJ506" s="18" t="s">
        <v>81</v>
      </c>
      <c r="BK506" s="231">
        <f>ROUND(I506*H506,2)</f>
        <v>0</v>
      </c>
      <c r="BL506" s="18" t="s">
        <v>223</v>
      </c>
      <c r="BM506" s="230" t="s">
        <v>1099</v>
      </c>
    </row>
    <row r="507" s="13" customFormat="1">
      <c r="A507" s="13"/>
      <c r="B507" s="236"/>
      <c r="C507" s="237"/>
      <c r="D507" s="232" t="s">
        <v>148</v>
      </c>
      <c r="E507" s="238" t="s">
        <v>19</v>
      </c>
      <c r="F507" s="239" t="s">
        <v>1100</v>
      </c>
      <c r="G507" s="237"/>
      <c r="H507" s="240">
        <v>73</v>
      </c>
      <c r="I507" s="241"/>
      <c r="J507" s="237"/>
      <c r="K507" s="237"/>
      <c r="L507" s="242"/>
      <c r="M507" s="243"/>
      <c r="N507" s="244"/>
      <c r="O507" s="244"/>
      <c r="P507" s="244"/>
      <c r="Q507" s="244"/>
      <c r="R507" s="244"/>
      <c r="S507" s="244"/>
      <c r="T507" s="245"/>
      <c r="U507" s="13"/>
      <c r="V507" s="13"/>
      <c r="W507" s="13"/>
      <c r="X507" s="13"/>
      <c r="Y507" s="13"/>
      <c r="Z507" s="13"/>
      <c r="AA507" s="13"/>
      <c r="AB507" s="13"/>
      <c r="AC507" s="13"/>
      <c r="AD507" s="13"/>
      <c r="AE507" s="13"/>
      <c r="AT507" s="246" t="s">
        <v>148</v>
      </c>
      <c r="AU507" s="246" t="s">
        <v>83</v>
      </c>
      <c r="AV507" s="13" t="s">
        <v>83</v>
      </c>
      <c r="AW507" s="13" t="s">
        <v>35</v>
      </c>
      <c r="AX507" s="13" t="s">
        <v>73</v>
      </c>
      <c r="AY507" s="246" t="s">
        <v>137</v>
      </c>
    </row>
    <row r="508" s="14" customFormat="1">
      <c r="A508" s="14"/>
      <c r="B508" s="247"/>
      <c r="C508" s="248"/>
      <c r="D508" s="232" t="s">
        <v>148</v>
      </c>
      <c r="E508" s="249" t="s">
        <v>19</v>
      </c>
      <c r="F508" s="250" t="s">
        <v>150</v>
      </c>
      <c r="G508" s="248"/>
      <c r="H508" s="251">
        <v>73</v>
      </c>
      <c r="I508" s="252"/>
      <c r="J508" s="248"/>
      <c r="K508" s="248"/>
      <c r="L508" s="253"/>
      <c r="M508" s="254"/>
      <c r="N508" s="255"/>
      <c r="O508" s="255"/>
      <c r="P508" s="255"/>
      <c r="Q508" s="255"/>
      <c r="R508" s="255"/>
      <c r="S508" s="255"/>
      <c r="T508" s="256"/>
      <c r="U508" s="14"/>
      <c r="V508" s="14"/>
      <c r="W508" s="14"/>
      <c r="X508" s="14"/>
      <c r="Y508" s="14"/>
      <c r="Z508" s="14"/>
      <c r="AA508" s="14"/>
      <c r="AB508" s="14"/>
      <c r="AC508" s="14"/>
      <c r="AD508" s="14"/>
      <c r="AE508" s="14"/>
      <c r="AT508" s="257" t="s">
        <v>148</v>
      </c>
      <c r="AU508" s="257" t="s">
        <v>83</v>
      </c>
      <c r="AV508" s="14" t="s">
        <v>144</v>
      </c>
      <c r="AW508" s="14" t="s">
        <v>35</v>
      </c>
      <c r="AX508" s="14" t="s">
        <v>81</v>
      </c>
      <c r="AY508" s="257" t="s">
        <v>137</v>
      </c>
    </row>
    <row r="509" s="2" customFormat="1" ht="24" customHeight="1">
      <c r="A509" s="39"/>
      <c r="B509" s="40"/>
      <c r="C509" s="219" t="s">
        <v>724</v>
      </c>
      <c r="D509" s="219" t="s">
        <v>139</v>
      </c>
      <c r="E509" s="220" t="s">
        <v>1101</v>
      </c>
      <c r="F509" s="221" t="s">
        <v>1102</v>
      </c>
      <c r="G509" s="222" t="s">
        <v>853</v>
      </c>
      <c r="H509" s="281"/>
      <c r="I509" s="224"/>
      <c r="J509" s="225">
        <f>ROUND(I509*H509,2)</f>
        <v>0</v>
      </c>
      <c r="K509" s="221" t="s">
        <v>143</v>
      </c>
      <c r="L509" s="45"/>
      <c r="M509" s="226" t="s">
        <v>19</v>
      </c>
      <c r="N509" s="227" t="s">
        <v>44</v>
      </c>
      <c r="O509" s="85"/>
      <c r="P509" s="228">
        <f>O509*H509</f>
        <v>0</v>
      </c>
      <c r="Q509" s="228">
        <v>0</v>
      </c>
      <c r="R509" s="228">
        <f>Q509*H509</f>
        <v>0</v>
      </c>
      <c r="S509" s="228">
        <v>0</v>
      </c>
      <c r="T509" s="229">
        <f>S509*H509</f>
        <v>0</v>
      </c>
      <c r="U509" s="39"/>
      <c r="V509" s="39"/>
      <c r="W509" s="39"/>
      <c r="X509" s="39"/>
      <c r="Y509" s="39"/>
      <c r="Z509" s="39"/>
      <c r="AA509" s="39"/>
      <c r="AB509" s="39"/>
      <c r="AC509" s="39"/>
      <c r="AD509" s="39"/>
      <c r="AE509" s="39"/>
      <c r="AR509" s="230" t="s">
        <v>223</v>
      </c>
      <c r="AT509" s="230" t="s">
        <v>139</v>
      </c>
      <c r="AU509" s="230" t="s">
        <v>83</v>
      </c>
      <c r="AY509" s="18" t="s">
        <v>137</v>
      </c>
      <c r="BE509" s="231">
        <f>IF(N509="základní",J509,0)</f>
        <v>0</v>
      </c>
      <c r="BF509" s="231">
        <f>IF(N509="snížená",J509,0)</f>
        <v>0</v>
      </c>
      <c r="BG509" s="231">
        <f>IF(N509="zákl. přenesená",J509,0)</f>
        <v>0</v>
      </c>
      <c r="BH509" s="231">
        <f>IF(N509="sníž. přenesená",J509,0)</f>
        <v>0</v>
      </c>
      <c r="BI509" s="231">
        <f>IF(N509="nulová",J509,0)</f>
        <v>0</v>
      </c>
      <c r="BJ509" s="18" t="s">
        <v>81</v>
      </c>
      <c r="BK509" s="231">
        <f>ROUND(I509*H509,2)</f>
        <v>0</v>
      </c>
      <c r="BL509" s="18" t="s">
        <v>223</v>
      </c>
      <c r="BM509" s="230" t="s">
        <v>1103</v>
      </c>
    </row>
    <row r="510" s="2" customFormat="1">
      <c r="A510" s="39"/>
      <c r="B510" s="40"/>
      <c r="C510" s="41"/>
      <c r="D510" s="232" t="s">
        <v>146</v>
      </c>
      <c r="E510" s="41"/>
      <c r="F510" s="233" t="s">
        <v>1104</v>
      </c>
      <c r="G510" s="41"/>
      <c r="H510" s="41"/>
      <c r="I510" s="137"/>
      <c r="J510" s="41"/>
      <c r="K510" s="41"/>
      <c r="L510" s="45"/>
      <c r="M510" s="234"/>
      <c r="N510" s="235"/>
      <c r="O510" s="85"/>
      <c r="P510" s="85"/>
      <c r="Q510" s="85"/>
      <c r="R510" s="85"/>
      <c r="S510" s="85"/>
      <c r="T510" s="86"/>
      <c r="U510" s="39"/>
      <c r="V510" s="39"/>
      <c r="W510" s="39"/>
      <c r="X510" s="39"/>
      <c r="Y510" s="39"/>
      <c r="Z510" s="39"/>
      <c r="AA510" s="39"/>
      <c r="AB510" s="39"/>
      <c r="AC510" s="39"/>
      <c r="AD510" s="39"/>
      <c r="AE510" s="39"/>
      <c r="AT510" s="18" t="s">
        <v>146</v>
      </c>
      <c r="AU510" s="18" t="s">
        <v>83</v>
      </c>
    </row>
    <row r="511" s="12" customFormat="1" ht="25.92" customHeight="1">
      <c r="A511" s="12"/>
      <c r="B511" s="203"/>
      <c r="C511" s="204"/>
      <c r="D511" s="205" t="s">
        <v>72</v>
      </c>
      <c r="E511" s="206" t="s">
        <v>275</v>
      </c>
      <c r="F511" s="206" t="s">
        <v>738</v>
      </c>
      <c r="G511" s="204"/>
      <c r="H511" s="204"/>
      <c r="I511" s="207"/>
      <c r="J511" s="208">
        <f>BK511</f>
        <v>0</v>
      </c>
      <c r="K511" s="204"/>
      <c r="L511" s="209"/>
      <c r="M511" s="210"/>
      <c r="N511" s="211"/>
      <c r="O511" s="211"/>
      <c r="P511" s="212">
        <f>P512</f>
        <v>0</v>
      </c>
      <c r="Q511" s="211"/>
      <c r="R511" s="212">
        <f>R512</f>
        <v>10.06437886</v>
      </c>
      <c r="S511" s="211"/>
      <c r="T511" s="213">
        <f>T512</f>
        <v>0</v>
      </c>
      <c r="U511" s="12"/>
      <c r="V511" s="12"/>
      <c r="W511" s="12"/>
      <c r="X511" s="12"/>
      <c r="Y511" s="12"/>
      <c r="Z511" s="12"/>
      <c r="AA511" s="12"/>
      <c r="AB511" s="12"/>
      <c r="AC511" s="12"/>
      <c r="AD511" s="12"/>
      <c r="AE511" s="12"/>
      <c r="AR511" s="214" t="s">
        <v>156</v>
      </c>
      <c r="AT511" s="215" t="s">
        <v>72</v>
      </c>
      <c r="AU511" s="215" t="s">
        <v>73</v>
      </c>
      <c r="AY511" s="214" t="s">
        <v>137</v>
      </c>
      <c r="BK511" s="216">
        <f>BK512</f>
        <v>0</v>
      </c>
    </row>
    <row r="512" s="12" customFormat="1" ht="22.8" customHeight="1">
      <c r="A512" s="12"/>
      <c r="B512" s="203"/>
      <c r="C512" s="204"/>
      <c r="D512" s="205" t="s">
        <v>72</v>
      </c>
      <c r="E512" s="217" t="s">
        <v>739</v>
      </c>
      <c r="F512" s="217" t="s">
        <v>740</v>
      </c>
      <c r="G512" s="204"/>
      <c r="H512" s="204"/>
      <c r="I512" s="207"/>
      <c r="J512" s="218">
        <f>BK512</f>
        <v>0</v>
      </c>
      <c r="K512" s="204"/>
      <c r="L512" s="209"/>
      <c r="M512" s="210"/>
      <c r="N512" s="211"/>
      <c r="O512" s="211"/>
      <c r="P512" s="212">
        <f>SUM(P513:P517)</f>
        <v>0</v>
      </c>
      <c r="Q512" s="211"/>
      <c r="R512" s="212">
        <f>SUM(R513:R517)</f>
        <v>10.06437886</v>
      </c>
      <c r="S512" s="211"/>
      <c r="T512" s="213">
        <f>SUM(T513:T517)</f>
        <v>0</v>
      </c>
      <c r="U512" s="12"/>
      <c r="V512" s="12"/>
      <c r="W512" s="12"/>
      <c r="X512" s="12"/>
      <c r="Y512" s="12"/>
      <c r="Z512" s="12"/>
      <c r="AA512" s="12"/>
      <c r="AB512" s="12"/>
      <c r="AC512" s="12"/>
      <c r="AD512" s="12"/>
      <c r="AE512" s="12"/>
      <c r="AR512" s="214" t="s">
        <v>156</v>
      </c>
      <c r="AT512" s="215" t="s">
        <v>72</v>
      </c>
      <c r="AU512" s="215" t="s">
        <v>81</v>
      </c>
      <c r="AY512" s="214" t="s">
        <v>137</v>
      </c>
      <c r="BK512" s="216">
        <f>SUM(BK513:BK517)</f>
        <v>0</v>
      </c>
    </row>
    <row r="513" s="2" customFormat="1" ht="24" customHeight="1">
      <c r="A513" s="39"/>
      <c r="B513" s="40"/>
      <c r="C513" s="219" t="s">
        <v>728</v>
      </c>
      <c r="D513" s="219" t="s">
        <v>139</v>
      </c>
      <c r="E513" s="220" t="s">
        <v>742</v>
      </c>
      <c r="F513" s="221" t="s">
        <v>743</v>
      </c>
      <c r="G513" s="222" t="s">
        <v>202</v>
      </c>
      <c r="H513" s="223">
        <v>44.521999999999998</v>
      </c>
      <c r="I513" s="224"/>
      <c r="J513" s="225">
        <f>ROUND(I513*H513,2)</f>
        <v>0</v>
      </c>
      <c r="K513" s="221" t="s">
        <v>143</v>
      </c>
      <c r="L513" s="45"/>
      <c r="M513" s="226" t="s">
        <v>19</v>
      </c>
      <c r="N513" s="227" t="s">
        <v>44</v>
      </c>
      <c r="O513" s="85"/>
      <c r="P513" s="228">
        <f>O513*H513</f>
        <v>0</v>
      </c>
      <c r="Q513" s="228">
        <v>0.22563</v>
      </c>
      <c r="R513" s="228">
        <f>Q513*H513</f>
        <v>10.04549886</v>
      </c>
      <c r="S513" s="228">
        <v>0</v>
      </c>
      <c r="T513" s="229">
        <f>S513*H513</f>
        <v>0</v>
      </c>
      <c r="U513" s="39"/>
      <c r="V513" s="39"/>
      <c r="W513" s="39"/>
      <c r="X513" s="39"/>
      <c r="Y513" s="39"/>
      <c r="Z513" s="39"/>
      <c r="AA513" s="39"/>
      <c r="AB513" s="39"/>
      <c r="AC513" s="39"/>
      <c r="AD513" s="39"/>
      <c r="AE513" s="39"/>
      <c r="AR513" s="230" t="s">
        <v>490</v>
      </c>
      <c r="AT513" s="230" t="s">
        <v>139</v>
      </c>
      <c r="AU513" s="230" t="s">
        <v>83</v>
      </c>
      <c r="AY513" s="18" t="s">
        <v>137</v>
      </c>
      <c r="BE513" s="231">
        <f>IF(N513="základní",J513,0)</f>
        <v>0</v>
      </c>
      <c r="BF513" s="231">
        <f>IF(N513="snížená",J513,0)</f>
        <v>0</v>
      </c>
      <c r="BG513" s="231">
        <f>IF(N513="zákl. přenesená",J513,0)</f>
        <v>0</v>
      </c>
      <c r="BH513" s="231">
        <f>IF(N513="sníž. přenesená",J513,0)</f>
        <v>0</v>
      </c>
      <c r="BI513" s="231">
        <f>IF(N513="nulová",J513,0)</f>
        <v>0</v>
      </c>
      <c r="BJ513" s="18" t="s">
        <v>81</v>
      </c>
      <c r="BK513" s="231">
        <f>ROUND(I513*H513,2)</f>
        <v>0</v>
      </c>
      <c r="BL513" s="18" t="s">
        <v>490</v>
      </c>
      <c r="BM513" s="230" t="s">
        <v>1105</v>
      </c>
    </row>
    <row r="514" s="2" customFormat="1">
      <c r="A514" s="39"/>
      <c r="B514" s="40"/>
      <c r="C514" s="41"/>
      <c r="D514" s="232" t="s">
        <v>146</v>
      </c>
      <c r="E514" s="41"/>
      <c r="F514" s="233" t="s">
        <v>745</v>
      </c>
      <c r="G514" s="41"/>
      <c r="H514" s="41"/>
      <c r="I514" s="137"/>
      <c r="J514" s="41"/>
      <c r="K514" s="41"/>
      <c r="L514" s="45"/>
      <c r="M514" s="234"/>
      <c r="N514" s="235"/>
      <c r="O514" s="85"/>
      <c r="P514" s="85"/>
      <c r="Q514" s="85"/>
      <c r="R514" s="85"/>
      <c r="S514" s="85"/>
      <c r="T514" s="86"/>
      <c r="U514" s="39"/>
      <c r="V514" s="39"/>
      <c r="W514" s="39"/>
      <c r="X514" s="39"/>
      <c r="Y514" s="39"/>
      <c r="Z514" s="39"/>
      <c r="AA514" s="39"/>
      <c r="AB514" s="39"/>
      <c r="AC514" s="39"/>
      <c r="AD514" s="39"/>
      <c r="AE514" s="39"/>
      <c r="AT514" s="18" t="s">
        <v>146</v>
      </c>
      <c r="AU514" s="18" t="s">
        <v>83</v>
      </c>
    </row>
    <row r="515" s="2" customFormat="1" ht="16.5" customHeight="1">
      <c r="A515" s="39"/>
      <c r="B515" s="40"/>
      <c r="C515" s="258" t="s">
        <v>733</v>
      </c>
      <c r="D515" s="258" t="s">
        <v>275</v>
      </c>
      <c r="E515" s="259" t="s">
        <v>748</v>
      </c>
      <c r="F515" s="260" t="s">
        <v>749</v>
      </c>
      <c r="G515" s="261" t="s">
        <v>202</v>
      </c>
      <c r="H515" s="262">
        <v>32</v>
      </c>
      <c r="I515" s="263"/>
      <c r="J515" s="264">
        <f>ROUND(I515*H515,2)</f>
        <v>0</v>
      </c>
      <c r="K515" s="260" t="s">
        <v>19</v>
      </c>
      <c r="L515" s="265"/>
      <c r="M515" s="266" t="s">
        <v>19</v>
      </c>
      <c r="N515" s="267" t="s">
        <v>44</v>
      </c>
      <c r="O515" s="85"/>
      <c r="P515" s="228">
        <f>O515*H515</f>
        <v>0</v>
      </c>
      <c r="Q515" s="228">
        <v>0.00059000000000000003</v>
      </c>
      <c r="R515" s="228">
        <f>Q515*H515</f>
        <v>0.018880000000000001</v>
      </c>
      <c r="S515" s="228">
        <v>0</v>
      </c>
      <c r="T515" s="229">
        <f>S515*H515</f>
        <v>0</v>
      </c>
      <c r="U515" s="39"/>
      <c r="V515" s="39"/>
      <c r="W515" s="39"/>
      <c r="X515" s="39"/>
      <c r="Y515" s="39"/>
      <c r="Z515" s="39"/>
      <c r="AA515" s="39"/>
      <c r="AB515" s="39"/>
      <c r="AC515" s="39"/>
      <c r="AD515" s="39"/>
      <c r="AE515" s="39"/>
      <c r="AR515" s="230" t="s">
        <v>750</v>
      </c>
      <c r="AT515" s="230" t="s">
        <v>275</v>
      </c>
      <c r="AU515" s="230" t="s">
        <v>83</v>
      </c>
      <c r="AY515" s="18" t="s">
        <v>137</v>
      </c>
      <c r="BE515" s="231">
        <f>IF(N515="základní",J515,0)</f>
        <v>0</v>
      </c>
      <c r="BF515" s="231">
        <f>IF(N515="snížená",J515,0)</f>
        <v>0</v>
      </c>
      <c r="BG515" s="231">
        <f>IF(N515="zákl. přenesená",J515,0)</f>
        <v>0</v>
      </c>
      <c r="BH515" s="231">
        <f>IF(N515="sníž. přenesená",J515,0)</f>
        <v>0</v>
      </c>
      <c r="BI515" s="231">
        <f>IF(N515="nulová",J515,0)</f>
        <v>0</v>
      </c>
      <c r="BJ515" s="18" t="s">
        <v>81</v>
      </c>
      <c r="BK515" s="231">
        <f>ROUND(I515*H515,2)</f>
        <v>0</v>
      </c>
      <c r="BL515" s="18" t="s">
        <v>750</v>
      </c>
      <c r="BM515" s="230" t="s">
        <v>1106</v>
      </c>
    </row>
    <row r="516" s="13" customFormat="1">
      <c r="A516" s="13"/>
      <c r="B516" s="236"/>
      <c r="C516" s="237"/>
      <c r="D516" s="232" t="s">
        <v>148</v>
      </c>
      <c r="E516" s="238" t="s">
        <v>19</v>
      </c>
      <c r="F516" s="239" t="s">
        <v>1107</v>
      </c>
      <c r="G516" s="237"/>
      <c r="H516" s="240">
        <v>32</v>
      </c>
      <c r="I516" s="241"/>
      <c r="J516" s="237"/>
      <c r="K516" s="237"/>
      <c r="L516" s="242"/>
      <c r="M516" s="243"/>
      <c r="N516" s="244"/>
      <c r="O516" s="244"/>
      <c r="P516" s="244"/>
      <c r="Q516" s="244"/>
      <c r="R516" s="244"/>
      <c r="S516" s="244"/>
      <c r="T516" s="245"/>
      <c r="U516" s="13"/>
      <c r="V516" s="13"/>
      <c r="W516" s="13"/>
      <c r="X516" s="13"/>
      <c r="Y516" s="13"/>
      <c r="Z516" s="13"/>
      <c r="AA516" s="13"/>
      <c r="AB516" s="13"/>
      <c r="AC516" s="13"/>
      <c r="AD516" s="13"/>
      <c r="AE516" s="13"/>
      <c r="AT516" s="246" t="s">
        <v>148</v>
      </c>
      <c r="AU516" s="246" t="s">
        <v>83</v>
      </c>
      <c r="AV516" s="13" t="s">
        <v>83</v>
      </c>
      <c r="AW516" s="13" t="s">
        <v>35</v>
      </c>
      <c r="AX516" s="13" t="s">
        <v>73</v>
      </c>
      <c r="AY516" s="246" t="s">
        <v>137</v>
      </c>
    </row>
    <row r="517" s="14" customFormat="1">
      <c r="A517" s="14"/>
      <c r="B517" s="247"/>
      <c r="C517" s="248"/>
      <c r="D517" s="232" t="s">
        <v>148</v>
      </c>
      <c r="E517" s="249" t="s">
        <v>19</v>
      </c>
      <c r="F517" s="250" t="s">
        <v>150</v>
      </c>
      <c r="G517" s="248"/>
      <c r="H517" s="251">
        <v>32</v>
      </c>
      <c r="I517" s="252"/>
      <c r="J517" s="248"/>
      <c r="K517" s="248"/>
      <c r="L517" s="253"/>
      <c r="M517" s="278"/>
      <c r="N517" s="279"/>
      <c r="O517" s="279"/>
      <c r="P517" s="279"/>
      <c r="Q517" s="279"/>
      <c r="R517" s="279"/>
      <c r="S517" s="279"/>
      <c r="T517" s="280"/>
      <c r="U517" s="14"/>
      <c r="V517" s="14"/>
      <c r="W517" s="14"/>
      <c r="X517" s="14"/>
      <c r="Y517" s="14"/>
      <c r="Z517" s="14"/>
      <c r="AA517" s="14"/>
      <c r="AB517" s="14"/>
      <c r="AC517" s="14"/>
      <c r="AD517" s="14"/>
      <c r="AE517" s="14"/>
      <c r="AT517" s="257" t="s">
        <v>148</v>
      </c>
      <c r="AU517" s="257" t="s">
        <v>83</v>
      </c>
      <c r="AV517" s="14" t="s">
        <v>144</v>
      </c>
      <c r="AW517" s="14" t="s">
        <v>35</v>
      </c>
      <c r="AX517" s="14" t="s">
        <v>81</v>
      </c>
      <c r="AY517" s="257" t="s">
        <v>137</v>
      </c>
    </row>
    <row r="518" s="2" customFormat="1" ht="6.96" customHeight="1">
      <c r="A518" s="39"/>
      <c r="B518" s="60"/>
      <c r="C518" s="61"/>
      <c r="D518" s="61"/>
      <c r="E518" s="61"/>
      <c r="F518" s="61"/>
      <c r="G518" s="61"/>
      <c r="H518" s="61"/>
      <c r="I518" s="167"/>
      <c r="J518" s="61"/>
      <c r="K518" s="61"/>
      <c r="L518" s="45"/>
      <c r="M518" s="39"/>
      <c r="O518" s="39"/>
      <c r="P518" s="39"/>
      <c r="Q518" s="39"/>
      <c r="R518" s="39"/>
      <c r="S518" s="39"/>
      <c r="T518" s="39"/>
      <c r="U518" s="39"/>
      <c r="V518" s="39"/>
      <c r="W518" s="39"/>
      <c r="X518" s="39"/>
      <c r="Y518" s="39"/>
      <c r="Z518" s="39"/>
      <c r="AA518" s="39"/>
      <c r="AB518" s="39"/>
      <c r="AC518" s="39"/>
      <c r="AD518" s="39"/>
      <c r="AE518" s="39"/>
    </row>
  </sheetData>
  <sheetProtection sheet="1" autoFilter="0" formatColumns="0" formatRows="0" objects="1" scenarios="1" spinCount="100000" saltValue="Vri2sHOYuRH4gopmoLTWvefGFSb/mipt17PveXiOLNEf7B510ubBNCGxqlY4h4Ablh4qx9ppeGwGHP+hQr2pBQ==" hashValue="TC3oEHor2WBAG4TfO5loecdeA3po89GKt7h1vgqi8lgbhHeRL34hJIkjy1EEYpoGEnr0VcWk4TlnaAQYahRddg==" algorithmName="SHA-512" password="CC35"/>
  <autoFilter ref="C90:K517"/>
  <mergeCells count="9">
    <mergeCell ref="E7:H7"/>
    <mergeCell ref="E9:H9"/>
    <mergeCell ref="E18:H18"/>
    <mergeCell ref="E27:H27"/>
    <mergeCell ref="E48:H48"/>
    <mergeCell ref="E50:H50"/>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9"/>
      <c r="L2" s="1"/>
      <c r="M2" s="1"/>
      <c r="N2" s="1"/>
      <c r="O2" s="1"/>
      <c r="P2" s="1"/>
      <c r="Q2" s="1"/>
      <c r="R2" s="1"/>
      <c r="S2" s="1"/>
      <c r="T2" s="1"/>
      <c r="U2" s="1"/>
      <c r="V2" s="1"/>
      <c r="AT2" s="18" t="s">
        <v>98</v>
      </c>
    </row>
    <row r="3" s="1" customFormat="1" ht="6.96" customHeight="1">
      <c r="B3" s="130"/>
      <c r="C3" s="131"/>
      <c r="D3" s="131"/>
      <c r="E3" s="131"/>
      <c r="F3" s="131"/>
      <c r="G3" s="131"/>
      <c r="H3" s="131"/>
      <c r="I3" s="132"/>
      <c r="J3" s="131"/>
      <c r="K3" s="131"/>
      <c r="L3" s="21"/>
      <c r="AT3" s="18" t="s">
        <v>83</v>
      </c>
    </row>
    <row r="4" s="1" customFormat="1" ht="24.96" customHeight="1">
      <c r="B4" s="21"/>
      <c r="D4" s="133" t="s">
        <v>105</v>
      </c>
      <c r="I4" s="129"/>
      <c r="L4" s="21"/>
      <c r="M4" s="134" t="s">
        <v>10</v>
      </c>
      <c r="AT4" s="18" t="s">
        <v>4</v>
      </c>
    </row>
    <row r="5" s="1" customFormat="1" ht="6.96" customHeight="1">
      <c r="B5" s="21"/>
      <c r="I5" s="129"/>
      <c r="L5" s="21"/>
    </row>
    <row r="6" s="1" customFormat="1" ht="12" customHeight="1">
      <c r="B6" s="21"/>
      <c r="D6" s="135" t="s">
        <v>16</v>
      </c>
      <c r="I6" s="129"/>
      <c r="L6" s="21"/>
    </row>
    <row r="7" s="1" customFormat="1" ht="16.5" customHeight="1">
      <c r="B7" s="21"/>
      <c r="E7" s="136" t="str">
        <f>'Rekapitulace stavby'!K6</f>
        <v>PID Hviezdoslavova Praha 11, zastávka Mikulova a Hněvkovského</v>
      </c>
      <c r="F7" s="135"/>
      <c r="G7" s="135"/>
      <c r="H7" s="135"/>
      <c r="I7" s="129"/>
      <c r="L7" s="21"/>
    </row>
    <row r="8"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2" customFormat="1" ht="27" customHeight="1">
      <c r="A9" s="39"/>
      <c r="B9" s="45"/>
      <c r="C9" s="39"/>
      <c r="D9" s="39"/>
      <c r="E9" s="139" t="s">
        <v>1108</v>
      </c>
      <c r="F9" s="39"/>
      <c r="G9" s="39"/>
      <c r="H9" s="39"/>
      <c r="I9" s="137"/>
      <c r="J9" s="39"/>
      <c r="K9" s="39"/>
      <c r="L9" s="138"/>
      <c r="S9" s="39"/>
      <c r="T9" s="39"/>
      <c r="U9" s="39"/>
      <c r="V9" s="39"/>
      <c r="W9" s="39"/>
      <c r="X9" s="39"/>
      <c r="Y9" s="39"/>
      <c r="Z9" s="39"/>
      <c r="AA9" s="39"/>
      <c r="AB9" s="39"/>
      <c r="AC9" s="39"/>
      <c r="AD9" s="39"/>
      <c r="AE9" s="39"/>
    </row>
    <row r="10" s="2" customFormat="1">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2" customFormat="1" ht="12" customHeight="1">
      <c r="A12" s="39"/>
      <c r="B12" s="45"/>
      <c r="C12" s="39"/>
      <c r="D12" s="135" t="s">
        <v>21</v>
      </c>
      <c r="E12" s="39"/>
      <c r="F12" s="140" t="s">
        <v>22</v>
      </c>
      <c r="G12" s="39"/>
      <c r="H12" s="39"/>
      <c r="I12" s="141" t="s">
        <v>23</v>
      </c>
      <c r="J12" s="142" t="str">
        <f>'Rekapitulace stavby'!AN8</f>
        <v>21. 8. 2019</v>
      </c>
      <c r="K12" s="39"/>
      <c r="L12" s="13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2" customFormat="1" ht="18" customHeight="1">
      <c r="A15" s="39"/>
      <c r="B15" s="45"/>
      <c r="C15" s="39"/>
      <c r="D15" s="39"/>
      <c r="E15" s="140" t="str">
        <f>IF('Rekapitulace stavby'!E11="","",'Rekapitulace stavby'!E11)</f>
        <v xml:space="preserve"> </v>
      </c>
      <c r="F15" s="39"/>
      <c r="G15" s="39"/>
      <c r="H15" s="39"/>
      <c r="I15" s="141" t="s">
        <v>28</v>
      </c>
      <c r="J15" s="140" t="str">
        <f>IF('Rekapitulace stavby'!AN11="","",'Rekapitulace stavby'!AN11)</f>
        <v/>
      </c>
      <c r="K15" s="39"/>
      <c r="L15" s="13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2" customFormat="1" ht="12" customHeight="1">
      <c r="A20" s="39"/>
      <c r="B20" s="45"/>
      <c r="C20" s="39"/>
      <c r="D20" s="135" t="s">
        <v>31</v>
      </c>
      <c r="E20" s="39"/>
      <c r="F20" s="39"/>
      <c r="G20" s="39"/>
      <c r="H20" s="39"/>
      <c r="I20" s="141" t="s">
        <v>26</v>
      </c>
      <c r="J20" s="140" t="s">
        <v>32</v>
      </c>
      <c r="K20" s="39"/>
      <c r="L20" s="138"/>
      <c r="S20" s="39"/>
      <c r="T20" s="39"/>
      <c r="U20" s="39"/>
      <c r="V20" s="39"/>
      <c r="W20" s="39"/>
      <c r="X20" s="39"/>
      <c r="Y20" s="39"/>
      <c r="Z20" s="39"/>
      <c r="AA20" s="39"/>
      <c r="AB20" s="39"/>
      <c r="AC20" s="39"/>
      <c r="AD20" s="39"/>
      <c r="AE20" s="39"/>
    </row>
    <row r="21" s="2" customFormat="1" ht="18" customHeight="1">
      <c r="A21" s="39"/>
      <c r="B21" s="45"/>
      <c r="C21" s="39"/>
      <c r="D21" s="39"/>
      <c r="E21" s="140" t="s">
        <v>33</v>
      </c>
      <c r="F21" s="39"/>
      <c r="G21" s="39"/>
      <c r="H21" s="39"/>
      <c r="I21" s="141" t="s">
        <v>28</v>
      </c>
      <c r="J21" s="140" t="s">
        <v>34</v>
      </c>
      <c r="K21" s="39"/>
      <c r="L21" s="13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2" customFormat="1" ht="12" customHeight="1">
      <c r="A23" s="39"/>
      <c r="B23" s="45"/>
      <c r="C23" s="39"/>
      <c r="D23" s="135" t="s">
        <v>36</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2" customFormat="1" ht="6.96"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2" customFormat="1" ht="6.96"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2" customFormat="1" ht="25.44" customHeight="1">
      <c r="A30" s="39"/>
      <c r="B30" s="45"/>
      <c r="C30" s="39"/>
      <c r="D30" s="150" t="s">
        <v>39</v>
      </c>
      <c r="E30" s="39"/>
      <c r="F30" s="39"/>
      <c r="G30" s="39"/>
      <c r="H30" s="39"/>
      <c r="I30" s="137"/>
      <c r="J30" s="151">
        <f>ROUND(J81, 2)</f>
        <v>0</v>
      </c>
      <c r="K30" s="39"/>
      <c r="L30" s="138"/>
      <c r="S30" s="39"/>
      <c r="T30" s="39"/>
      <c r="U30" s="39"/>
      <c r="V30" s="39"/>
      <c r="W30" s="39"/>
      <c r="X30" s="39"/>
      <c r="Y30" s="39"/>
      <c r="Z30" s="39"/>
      <c r="AA30" s="39"/>
      <c r="AB30" s="39"/>
      <c r="AC30" s="39"/>
      <c r="AD30" s="39"/>
      <c r="AE30" s="39"/>
    </row>
    <row r="31" s="2" customFormat="1" ht="6.96"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2" customFormat="1" ht="14.4" customHeight="1">
      <c r="A33" s="39"/>
      <c r="B33" s="45"/>
      <c r="C33" s="39"/>
      <c r="D33" s="154" t="s">
        <v>43</v>
      </c>
      <c r="E33" s="135" t="s">
        <v>44</v>
      </c>
      <c r="F33" s="155">
        <f>ROUND((SUM(BE81:BE145)),  2)</f>
        <v>0</v>
      </c>
      <c r="G33" s="39"/>
      <c r="H33" s="39"/>
      <c r="I33" s="156">
        <v>0.20999999999999999</v>
      </c>
      <c r="J33" s="155">
        <f>ROUND(((SUM(BE81:BE145))*I33),  2)</f>
        <v>0</v>
      </c>
      <c r="K33" s="39"/>
      <c r="L33" s="138"/>
      <c r="S33" s="39"/>
      <c r="T33" s="39"/>
      <c r="U33" s="39"/>
      <c r="V33" s="39"/>
      <c r="W33" s="39"/>
      <c r="X33" s="39"/>
      <c r="Y33" s="39"/>
      <c r="Z33" s="39"/>
      <c r="AA33" s="39"/>
      <c r="AB33" s="39"/>
      <c r="AC33" s="39"/>
      <c r="AD33" s="39"/>
      <c r="AE33" s="39"/>
    </row>
    <row r="34" s="2" customFormat="1" ht="14.4" customHeight="1">
      <c r="A34" s="39"/>
      <c r="B34" s="45"/>
      <c r="C34" s="39"/>
      <c r="D34" s="39"/>
      <c r="E34" s="135" t="s">
        <v>45</v>
      </c>
      <c r="F34" s="155">
        <f>ROUND((SUM(BF81:BF145)),  2)</f>
        <v>0</v>
      </c>
      <c r="G34" s="39"/>
      <c r="H34" s="39"/>
      <c r="I34" s="156">
        <v>0.14999999999999999</v>
      </c>
      <c r="J34" s="155">
        <f>ROUND(((SUM(BF81:BF145))*I34),  2)</f>
        <v>0</v>
      </c>
      <c r="K34" s="39"/>
      <c r="L34" s="138"/>
      <c r="S34" s="39"/>
      <c r="T34" s="39"/>
      <c r="U34" s="39"/>
      <c r="V34" s="39"/>
      <c r="W34" s="39"/>
      <c r="X34" s="39"/>
      <c r="Y34" s="39"/>
      <c r="Z34" s="39"/>
      <c r="AA34" s="39"/>
      <c r="AB34" s="39"/>
      <c r="AC34" s="39"/>
      <c r="AD34" s="39"/>
      <c r="AE34" s="39"/>
    </row>
    <row r="35" hidden="1" s="2" customFormat="1" ht="14.4" customHeight="1">
      <c r="A35" s="39"/>
      <c r="B35" s="45"/>
      <c r="C35" s="39"/>
      <c r="D35" s="39"/>
      <c r="E35" s="135" t="s">
        <v>46</v>
      </c>
      <c r="F35" s="155">
        <f>ROUND((SUM(BG81:BG145)),  2)</f>
        <v>0</v>
      </c>
      <c r="G35" s="39"/>
      <c r="H35" s="39"/>
      <c r="I35" s="156">
        <v>0.20999999999999999</v>
      </c>
      <c r="J35" s="155">
        <f>0</f>
        <v>0</v>
      </c>
      <c r="K35" s="39"/>
      <c r="L35" s="138"/>
      <c r="S35" s="39"/>
      <c r="T35" s="39"/>
      <c r="U35" s="39"/>
      <c r="V35" s="39"/>
      <c r="W35" s="39"/>
      <c r="X35" s="39"/>
      <c r="Y35" s="39"/>
      <c r="Z35" s="39"/>
      <c r="AA35" s="39"/>
      <c r="AB35" s="39"/>
      <c r="AC35" s="39"/>
      <c r="AD35" s="39"/>
      <c r="AE35" s="39"/>
    </row>
    <row r="36" hidden="1" s="2" customFormat="1" ht="14.4" customHeight="1">
      <c r="A36" s="39"/>
      <c r="B36" s="45"/>
      <c r="C36" s="39"/>
      <c r="D36" s="39"/>
      <c r="E36" s="135" t="s">
        <v>47</v>
      </c>
      <c r="F36" s="155">
        <f>ROUND((SUM(BH81:BH145)),  2)</f>
        <v>0</v>
      </c>
      <c r="G36" s="39"/>
      <c r="H36" s="39"/>
      <c r="I36" s="156">
        <v>0.14999999999999999</v>
      </c>
      <c r="J36" s="155">
        <f>0</f>
        <v>0</v>
      </c>
      <c r="K36" s="39"/>
      <c r="L36" s="138"/>
      <c r="S36" s="39"/>
      <c r="T36" s="39"/>
      <c r="U36" s="39"/>
      <c r="V36" s="39"/>
      <c r="W36" s="39"/>
      <c r="X36" s="39"/>
      <c r="Y36" s="39"/>
      <c r="Z36" s="39"/>
      <c r="AA36" s="39"/>
      <c r="AB36" s="39"/>
      <c r="AC36" s="39"/>
      <c r="AD36" s="39"/>
      <c r="AE36" s="39"/>
    </row>
    <row r="37" hidden="1" s="2" customFormat="1" ht="14.4" customHeight="1">
      <c r="A37" s="39"/>
      <c r="B37" s="45"/>
      <c r="C37" s="39"/>
      <c r="D37" s="39"/>
      <c r="E37" s="135" t="s">
        <v>48</v>
      </c>
      <c r="F37" s="155">
        <f>ROUND((SUM(BI81:BI145)),  2)</f>
        <v>0</v>
      </c>
      <c r="G37" s="39"/>
      <c r="H37" s="39"/>
      <c r="I37" s="156">
        <v>0</v>
      </c>
      <c r="J37" s="155">
        <f>0</f>
        <v>0</v>
      </c>
      <c r="K37" s="39"/>
      <c r="L37" s="13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2" customFormat="1" ht="25.4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2" customFormat="1" ht="6.96"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2" customFormat="1" ht="16.5" customHeight="1">
      <c r="A48" s="39"/>
      <c r="B48" s="40"/>
      <c r="C48" s="41"/>
      <c r="D48" s="41"/>
      <c r="E48" s="171" t="str">
        <f>E7</f>
        <v>PID Hviezdoslavova Praha 11, zastávka Mikulova a Hněvkovského</v>
      </c>
      <c r="F48" s="33"/>
      <c r="G48" s="33"/>
      <c r="H48" s="33"/>
      <c r="I48" s="137"/>
      <c r="J48" s="41"/>
      <c r="K48" s="41"/>
      <c r="L48" s="138"/>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2" customFormat="1" ht="27" customHeight="1">
      <c r="A50" s="39"/>
      <c r="B50" s="40"/>
      <c r="C50" s="41"/>
      <c r="D50" s="41"/>
      <c r="E50" s="70" t="str">
        <f>E9</f>
        <v>SO 201 - DIO Mikulova 1. etapa - severní zastávka vč, vozovky, sever.chodník vč. ostrůvku + část přechodu</v>
      </c>
      <c r="F50" s="41"/>
      <c r="G50" s="41"/>
      <c r="H50" s="41"/>
      <c r="I50" s="137"/>
      <c r="J50" s="41"/>
      <c r="K50" s="41"/>
      <c r="L50" s="13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Praha 11</v>
      </c>
      <c r="G52" s="41"/>
      <c r="H52" s="41"/>
      <c r="I52" s="141" t="s">
        <v>23</v>
      </c>
      <c r="J52" s="73" t="str">
        <f>IF(J12="","",J12)</f>
        <v>21. 8. 2019</v>
      </c>
      <c r="K52" s="41"/>
      <c r="L52" s="13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141" t="s">
        <v>31</v>
      </c>
      <c r="J54" s="37" t="str">
        <f>E21</f>
        <v>Pro-consult s.r.o.</v>
      </c>
      <c r="K54" s="41"/>
      <c r="L54" s="13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1" t="s">
        <v>36</v>
      </c>
      <c r="J55" s="37" t="str">
        <f>E24</f>
        <v xml:space="preserve"> </v>
      </c>
      <c r="K55" s="41"/>
      <c r="L55" s="13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2" customFormat="1" ht="29.28"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2" customFormat="1" ht="22.8" customHeight="1">
      <c r="A59" s="39"/>
      <c r="B59" s="40"/>
      <c r="C59" s="176" t="s">
        <v>71</v>
      </c>
      <c r="D59" s="41"/>
      <c r="E59" s="41"/>
      <c r="F59" s="41"/>
      <c r="G59" s="41"/>
      <c r="H59" s="41"/>
      <c r="I59" s="137"/>
      <c r="J59" s="103">
        <f>J81</f>
        <v>0</v>
      </c>
      <c r="K59" s="41"/>
      <c r="L59" s="138"/>
      <c r="S59" s="39"/>
      <c r="T59" s="39"/>
      <c r="U59" s="39"/>
      <c r="V59" s="39"/>
      <c r="W59" s="39"/>
      <c r="X59" s="39"/>
      <c r="Y59" s="39"/>
      <c r="Z59" s="39"/>
      <c r="AA59" s="39"/>
      <c r="AB59" s="39"/>
      <c r="AC59" s="39"/>
      <c r="AD59" s="39"/>
      <c r="AE59" s="39"/>
      <c r="AU59" s="18" t="s">
        <v>111</v>
      </c>
    </row>
    <row r="60" s="9" customFormat="1" ht="24.96" customHeight="1">
      <c r="A60" s="9"/>
      <c r="B60" s="177"/>
      <c r="C60" s="178"/>
      <c r="D60" s="179" t="s">
        <v>112</v>
      </c>
      <c r="E60" s="180"/>
      <c r="F60" s="180"/>
      <c r="G60" s="180"/>
      <c r="H60" s="180"/>
      <c r="I60" s="181"/>
      <c r="J60" s="182">
        <f>J82</f>
        <v>0</v>
      </c>
      <c r="K60" s="178"/>
      <c r="L60" s="183"/>
      <c r="S60" s="9"/>
      <c r="T60" s="9"/>
      <c r="U60" s="9"/>
      <c r="V60" s="9"/>
      <c r="W60" s="9"/>
      <c r="X60" s="9"/>
      <c r="Y60" s="9"/>
      <c r="Z60" s="9"/>
      <c r="AA60" s="9"/>
      <c r="AB60" s="9"/>
      <c r="AC60" s="9"/>
      <c r="AD60" s="9"/>
      <c r="AE60" s="9"/>
    </row>
    <row r="61" s="10" customFormat="1" ht="19.92" customHeight="1">
      <c r="A61" s="10"/>
      <c r="B61" s="184"/>
      <c r="C61" s="185"/>
      <c r="D61" s="186" t="s">
        <v>117</v>
      </c>
      <c r="E61" s="187"/>
      <c r="F61" s="187"/>
      <c r="G61" s="187"/>
      <c r="H61" s="187"/>
      <c r="I61" s="188"/>
      <c r="J61" s="189">
        <f>J83</f>
        <v>0</v>
      </c>
      <c r="K61" s="185"/>
      <c r="L61" s="190"/>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2" customFormat="1" ht="24.96" customHeight="1">
      <c r="A68" s="39"/>
      <c r="B68" s="40"/>
      <c r="C68" s="24" t="s">
        <v>122</v>
      </c>
      <c r="D68" s="41"/>
      <c r="E68" s="41"/>
      <c r="F68" s="41"/>
      <c r="G68" s="41"/>
      <c r="H68" s="41"/>
      <c r="I68" s="137"/>
      <c r="J68" s="41"/>
      <c r="K68" s="41"/>
      <c r="L68" s="138"/>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137"/>
      <c r="J70" s="41"/>
      <c r="K70" s="41"/>
      <c r="L70" s="138"/>
      <c r="S70" s="39"/>
      <c r="T70" s="39"/>
      <c r="U70" s="39"/>
      <c r="V70" s="39"/>
      <c r="W70" s="39"/>
      <c r="X70" s="39"/>
      <c r="Y70" s="39"/>
      <c r="Z70" s="39"/>
      <c r="AA70" s="39"/>
      <c r="AB70" s="39"/>
      <c r="AC70" s="39"/>
      <c r="AD70" s="39"/>
      <c r="AE70" s="39"/>
    </row>
    <row r="71" s="2" customFormat="1" ht="16.5" customHeight="1">
      <c r="A71" s="39"/>
      <c r="B71" s="40"/>
      <c r="C71" s="41"/>
      <c r="D71" s="41"/>
      <c r="E71" s="171" t="str">
        <f>E7</f>
        <v>PID Hviezdoslavova Praha 11, zastávka Mikulova a Hněvkovského</v>
      </c>
      <c r="F71" s="33"/>
      <c r="G71" s="33"/>
      <c r="H71" s="33"/>
      <c r="I71" s="137"/>
      <c r="J71" s="41"/>
      <c r="K71" s="41"/>
      <c r="L71" s="138"/>
      <c r="S71" s="39"/>
      <c r="T71" s="39"/>
      <c r="U71" s="39"/>
      <c r="V71" s="39"/>
      <c r="W71" s="39"/>
      <c r="X71" s="39"/>
      <c r="Y71" s="39"/>
      <c r="Z71" s="39"/>
      <c r="AA71" s="39"/>
      <c r="AB71" s="39"/>
      <c r="AC71" s="39"/>
      <c r="AD71" s="39"/>
      <c r="AE71" s="39"/>
    </row>
    <row r="72" s="2" customFormat="1" ht="12" customHeight="1">
      <c r="A72" s="39"/>
      <c r="B72" s="40"/>
      <c r="C72" s="33" t="s">
        <v>106</v>
      </c>
      <c r="D72" s="41"/>
      <c r="E72" s="41"/>
      <c r="F72" s="41"/>
      <c r="G72" s="41"/>
      <c r="H72" s="41"/>
      <c r="I72" s="137"/>
      <c r="J72" s="41"/>
      <c r="K72" s="41"/>
      <c r="L72" s="138"/>
      <c r="S72" s="39"/>
      <c r="T72" s="39"/>
      <c r="U72" s="39"/>
      <c r="V72" s="39"/>
      <c r="W72" s="39"/>
      <c r="X72" s="39"/>
      <c r="Y72" s="39"/>
      <c r="Z72" s="39"/>
      <c r="AA72" s="39"/>
      <c r="AB72" s="39"/>
      <c r="AC72" s="39"/>
      <c r="AD72" s="39"/>
      <c r="AE72" s="39"/>
    </row>
    <row r="73" s="2" customFormat="1" ht="27" customHeight="1">
      <c r="A73" s="39"/>
      <c r="B73" s="40"/>
      <c r="C73" s="41"/>
      <c r="D73" s="41"/>
      <c r="E73" s="70" t="str">
        <f>E9</f>
        <v>SO 201 - DIO Mikulova 1. etapa - severní zastávka vč, vozovky, sever.chodník vč. ostrůvku + část přechodu</v>
      </c>
      <c r="F73" s="41"/>
      <c r="G73" s="41"/>
      <c r="H73" s="41"/>
      <c r="I73" s="137"/>
      <c r="J73" s="41"/>
      <c r="K73" s="41"/>
      <c r="L73" s="13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2" customFormat="1" ht="12" customHeight="1">
      <c r="A75" s="39"/>
      <c r="B75" s="40"/>
      <c r="C75" s="33" t="s">
        <v>21</v>
      </c>
      <c r="D75" s="41"/>
      <c r="E75" s="41"/>
      <c r="F75" s="28" t="str">
        <f>F12</f>
        <v>Praha 11</v>
      </c>
      <c r="G75" s="41"/>
      <c r="H75" s="41"/>
      <c r="I75" s="141" t="s">
        <v>23</v>
      </c>
      <c r="J75" s="73" t="str">
        <f>IF(J12="","",J12)</f>
        <v>21. 8. 2019</v>
      </c>
      <c r="K75" s="41"/>
      <c r="L75" s="138"/>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2" customFormat="1" ht="15.15" customHeight="1">
      <c r="A77" s="39"/>
      <c r="B77" s="40"/>
      <c r="C77" s="33" t="s">
        <v>25</v>
      </c>
      <c r="D77" s="41"/>
      <c r="E77" s="41"/>
      <c r="F77" s="28" t="str">
        <f>E15</f>
        <v xml:space="preserve"> </v>
      </c>
      <c r="G77" s="41"/>
      <c r="H77" s="41"/>
      <c r="I77" s="141" t="s">
        <v>31</v>
      </c>
      <c r="J77" s="37" t="str">
        <f>E21</f>
        <v>Pro-consult s.r.o.</v>
      </c>
      <c r="K77" s="41"/>
      <c r="L77" s="138"/>
      <c r="S77" s="39"/>
      <c r="T77" s="39"/>
      <c r="U77" s="39"/>
      <c r="V77" s="39"/>
      <c r="W77" s="39"/>
      <c r="X77" s="39"/>
      <c r="Y77" s="39"/>
      <c r="Z77" s="39"/>
      <c r="AA77" s="39"/>
      <c r="AB77" s="39"/>
      <c r="AC77" s="39"/>
      <c r="AD77" s="39"/>
      <c r="AE77" s="39"/>
    </row>
    <row r="78" s="2" customFormat="1" ht="15.15" customHeight="1">
      <c r="A78" s="39"/>
      <c r="B78" s="40"/>
      <c r="C78" s="33" t="s">
        <v>29</v>
      </c>
      <c r="D78" s="41"/>
      <c r="E78" s="41"/>
      <c r="F78" s="28" t="str">
        <f>IF(E18="","",E18)</f>
        <v>Vyplň údaj</v>
      </c>
      <c r="G78" s="41"/>
      <c r="H78" s="41"/>
      <c r="I78" s="141" t="s">
        <v>36</v>
      </c>
      <c r="J78" s="37" t="str">
        <f>E24</f>
        <v xml:space="preserve"> </v>
      </c>
      <c r="K78" s="41"/>
      <c r="L78" s="138"/>
      <c r="S78" s="39"/>
      <c r="T78" s="39"/>
      <c r="U78" s="39"/>
      <c r="V78" s="39"/>
      <c r="W78" s="39"/>
      <c r="X78" s="39"/>
      <c r="Y78" s="39"/>
      <c r="Z78" s="39"/>
      <c r="AA78" s="39"/>
      <c r="AB78" s="39"/>
      <c r="AC78" s="39"/>
      <c r="AD78" s="39"/>
      <c r="AE78" s="39"/>
    </row>
    <row r="79" s="2" customFormat="1" ht="10.32"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11" customFormat="1" ht="29.28" customHeight="1">
      <c r="A80" s="191"/>
      <c r="B80" s="192"/>
      <c r="C80" s="193" t="s">
        <v>123</v>
      </c>
      <c r="D80" s="194" t="s">
        <v>58</v>
      </c>
      <c r="E80" s="194" t="s">
        <v>54</v>
      </c>
      <c r="F80" s="194" t="s">
        <v>55</v>
      </c>
      <c r="G80" s="194" t="s">
        <v>124</v>
      </c>
      <c r="H80" s="194" t="s">
        <v>125</v>
      </c>
      <c r="I80" s="195" t="s">
        <v>126</v>
      </c>
      <c r="J80" s="194" t="s">
        <v>110</v>
      </c>
      <c r="K80" s="196" t="s">
        <v>127</v>
      </c>
      <c r="L80" s="197"/>
      <c r="M80" s="93" t="s">
        <v>19</v>
      </c>
      <c r="N80" s="94" t="s">
        <v>43</v>
      </c>
      <c r="O80" s="94" t="s">
        <v>128</v>
      </c>
      <c r="P80" s="94" t="s">
        <v>129</v>
      </c>
      <c r="Q80" s="94" t="s">
        <v>130</v>
      </c>
      <c r="R80" s="94" t="s">
        <v>131</v>
      </c>
      <c r="S80" s="94" t="s">
        <v>132</v>
      </c>
      <c r="T80" s="95" t="s">
        <v>133</v>
      </c>
      <c r="U80" s="191"/>
      <c r="V80" s="191"/>
      <c r="W80" s="191"/>
      <c r="X80" s="191"/>
      <c r="Y80" s="191"/>
      <c r="Z80" s="191"/>
      <c r="AA80" s="191"/>
      <c r="AB80" s="191"/>
      <c r="AC80" s="191"/>
      <c r="AD80" s="191"/>
      <c r="AE80" s="191"/>
    </row>
    <row r="81" s="2" customFormat="1" ht="22.8" customHeight="1">
      <c r="A81" s="39"/>
      <c r="B81" s="40"/>
      <c r="C81" s="100" t="s">
        <v>134</v>
      </c>
      <c r="D81" s="41"/>
      <c r="E81" s="41"/>
      <c r="F81" s="41"/>
      <c r="G81" s="41"/>
      <c r="H81" s="41"/>
      <c r="I81" s="137"/>
      <c r="J81" s="198">
        <f>BK81</f>
        <v>0</v>
      </c>
      <c r="K81" s="41"/>
      <c r="L81" s="45"/>
      <c r="M81" s="96"/>
      <c r="N81" s="199"/>
      <c r="O81" s="97"/>
      <c r="P81" s="200">
        <f>P82</f>
        <v>0</v>
      </c>
      <c r="Q81" s="97"/>
      <c r="R81" s="200">
        <f>R82</f>
        <v>1.0452000000000001</v>
      </c>
      <c r="S81" s="97"/>
      <c r="T81" s="201">
        <f>T82</f>
        <v>0</v>
      </c>
      <c r="U81" s="39"/>
      <c r="V81" s="39"/>
      <c r="W81" s="39"/>
      <c r="X81" s="39"/>
      <c r="Y81" s="39"/>
      <c r="Z81" s="39"/>
      <c r="AA81" s="39"/>
      <c r="AB81" s="39"/>
      <c r="AC81" s="39"/>
      <c r="AD81" s="39"/>
      <c r="AE81" s="39"/>
      <c r="AT81" s="18" t="s">
        <v>72</v>
      </c>
      <c r="AU81" s="18" t="s">
        <v>111</v>
      </c>
      <c r="BK81" s="202">
        <f>BK82</f>
        <v>0</v>
      </c>
    </row>
    <row r="82" s="12" customFormat="1" ht="25.92" customHeight="1">
      <c r="A82" s="12"/>
      <c r="B82" s="203"/>
      <c r="C82" s="204"/>
      <c r="D82" s="205" t="s">
        <v>72</v>
      </c>
      <c r="E82" s="206" t="s">
        <v>135</v>
      </c>
      <c r="F82" s="206" t="s">
        <v>136</v>
      </c>
      <c r="G82" s="204"/>
      <c r="H82" s="204"/>
      <c r="I82" s="207"/>
      <c r="J82" s="208">
        <f>BK82</f>
        <v>0</v>
      </c>
      <c r="K82" s="204"/>
      <c r="L82" s="209"/>
      <c r="M82" s="210"/>
      <c r="N82" s="211"/>
      <c r="O82" s="211"/>
      <c r="P82" s="212">
        <f>P83</f>
        <v>0</v>
      </c>
      <c r="Q82" s="211"/>
      <c r="R82" s="212">
        <f>R83</f>
        <v>1.0452000000000001</v>
      </c>
      <c r="S82" s="211"/>
      <c r="T82" s="213">
        <f>T83</f>
        <v>0</v>
      </c>
      <c r="U82" s="12"/>
      <c r="V82" s="12"/>
      <c r="W82" s="12"/>
      <c r="X82" s="12"/>
      <c r="Y82" s="12"/>
      <c r="Z82" s="12"/>
      <c r="AA82" s="12"/>
      <c r="AB82" s="12"/>
      <c r="AC82" s="12"/>
      <c r="AD82" s="12"/>
      <c r="AE82" s="12"/>
      <c r="AR82" s="214" t="s">
        <v>81</v>
      </c>
      <c r="AT82" s="215" t="s">
        <v>72</v>
      </c>
      <c r="AU82" s="215" t="s">
        <v>73</v>
      </c>
      <c r="AY82" s="214" t="s">
        <v>137</v>
      </c>
      <c r="BK82" s="216">
        <f>BK83</f>
        <v>0</v>
      </c>
    </row>
    <row r="83" s="12" customFormat="1" ht="22.8" customHeight="1">
      <c r="A83" s="12"/>
      <c r="B83" s="203"/>
      <c r="C83" s="204"/>
      <c r="D83" s="205" t="s">
        <v>72</v>
      </c>
      <c r="E83" s="217" t="s">
        <v>186</v>
      </c>
      <c r="F83" s="217" t="s">
        <v>479</v>
      </c>
      <c r="G83" s="204"/>
      <c r="H83" s="204"/>
      <c r="I83" s="207"/>
      <c r="J83" s="218">
        <f>BK83</f>
        <v>0</v>
      </c>
      <c r="K83" s="204"/>
      <c r="L83" s="209"/>
      <c r="M83" s="210"/>
      <c r="N83" s="211"/>
      <c r="O83" s="211"/>
      <c r="P83" s="212">
        <f>SUM(P84:P145)</f>
        <v>0</v>
      </c>
      <c r="Q83" s="211"/>
      <c r="R83" s="212">
        <f>SUM(R84:R145)</f>
        <v>1.0452000000000001</v>
      </c>
      <c r="S83" s="211"/>
      <c r="T83" s="213">
        <f>SUM(T84:T145)</f>
        <v>0</v>
      </c>
      <c r="U83" s="12"/>
      <c r="V83" s="12"/>
      <c r="W83" s="12"/>
      <c r="X83" s="12"/>
      <c r="Y83" s="12"/>
      <c r="Z83" s="12"/>
      <c r="AA83" s="12"/>
      <c r="AB83" s="12"/>
      <c r="AC83" s="12"/>
      <c r="AD83" s="12"/>
      <c r="AE83" s="12"/>
      <c r="AR83" s="214" t="s">
        <v>81</v>
      </c>
      <c r="AT83" s="215" t="s">
        <v>72</v>
      </c>
      <c r="AU83" s="215" t="s">
        <v>81</v>
      </c>
      <c r="AY83" s="214" t="s">
        <v>137</v>
      </c>
      <c r="BK83" s="216">
        <f>SUM(BK84:BK145)</f>
        <v>0</v>
      </c>
    </row>
    <row r="84" s="2" customFormat="1" ht="16.5" customHeight="1">
      <c r="A84" s="39"/>
      <c r="B84" s="40"/>
      <c r="C84" s="219" t="s">
        <v>81</v>
      </c>
      <c r="D84" s="219" t="s">
        <v>139</v>
      </c>
      <c r="E84" s="220" t="s">
        <v>754</v>
      </c>
      <c r="F84" s="221" t="s">
        <v>755</v>
      </c>
      <c r="G84" s="222" t="s">
        <v>142</v>
      </c>
      <c r="H84" s="223">
        <v>19</v>
      </c>
      <c r="I84" s="224"/>
      <c r="J84" s="225">
        <f>ROUND(I84*H84,2)</f>
        <v>0</v>
      </c>
      <c r="K84" s="221" t="s">
        <v>143</v>
      </c>
      <c r="L84" s="45"/>
      <c r="M84" s="226" t="s">
        <v>19</v>
      </c>
      <c r="N84" s="227" t="s">
        <v>44</v>
      </c>
      <c r="O84" s="85"/>
      <c r="P84" s="228">
        <f>O84*H84</f>
        <v>0</v>
      </c>
      <c r="Q84" s="228">
        <v>0</v>
      </c>
      <c r="R84" s="228">
        <f>Q84*H84</f>
        <v>0</v>
      </c>
      <c r="S84" s="228">
        <v>0</v>
      </c>
      <c r="T84" s="229">
        <f>S84*H84</f>
        <v>0</v>
      </c>
      <c r="U84" s="39"/>
      <c r="V84" s="39"/>
      <c r="W84" s="39"/>
      <c r="X84" s="39"/>
      <c r="Y84" s="39"/>
      <c r="Z84" s="39"/>
      <c r="AA84" s="39"/>
      <c r="AB84" s="39"/>
      <c r="AC84" s="39"/>
      <c r="AD84" s="39"/>
      <c r="AE84" s="39"/>
      <c r="AR84" s="230" t="s">
        <v>144</v>
      </c>
      <c r="AT84" s="230" t="s">
        <v>139</v>
      </c>
      <c r="AU84" s="230" t="s">
        <v>83</v>
      </c>
      <c r="AY84" s="18" t="s">
        <v>137</v>
      </c>
      <c r="BE84" s="231">
        <f>IF(N84="základní",J84,0)</f>
        <v>0</v>
      </c>
      <c r="BF84" s="231">
        <f>IF(N84="snížená",J84,0)</f>
        <v>0</v>
      </c>
      <c r="BG84" s="231">
        <f>IF(N84="zákl. přenesená",J84,0)</f>
        <v>0</v>
      </c>
      <c r="BH84" s="231">
        <f>IF(N84="sníž. přenesená",J84,0)</f>
        <v>0</v>
      </c>
      <c r="BI84" s="231">
        <f>IF(N84="nulová",J84,0)</f>
        <v>0</v>
      </c>
      <c r="BJ84" s="18" t="s">
        <v>81</v>
      </c>
      <c r="BK84" s="231">
        <f>ROUND(I84*H84,2)</f>
        <v>0</v>
      </c>
      <c r="BL84" s="18" t="s">
        <v>144</v>
      </c>
      <c r="BM84" s="230" t="s">
        <v>1109</v>
      </c>
    </row>
    <row r="85" s="2" customFormat="1">
      <c r="A85" s="39"/>
      <c r="B85" s="40"/>
      <c r="C85" s="41"/>
      <c r="D85" s="232" t="s">
        <v>146</v>
      </c>
      <c r="E85" s="41"/>
      <c r="F85" s="233" t="s">
        <v>757</v>
      </c>
      <c r="G85" s="41"/>
      <c r="H85" s="41"/>
      <c r="I85" s="137"/>
      <c r="J85" s="41"/>
      <c r="K85" s="41"/>
      <c r="L85" s="45"/>
      <c r="M85" s="234"/>
      <c r="N85" s="235"/>
      <c r="O85" s="85"/>
      <c r="P85" s="85"/>
      <c r="Q85" s="85"/>
      <c r="R85" s="85"/>
      <c r="S85" s="85"/>
      <c r="T85" s="86"/>
      <c r="U85" s="39"/>
      <c r="V85" s="39"/>
      <c r="W85" s="39"/>
      <c r="X85" s="39"/>
      <c r="Y85" s="39"/>
      <c r="Z85" s="39"/>
      <c r="AA85" s="39"/>
      <c r="AB85" s="39"/>
      <c r="AC85" s="39"/>
      <c r="AD85" s="39"/>
      <c r="AE85" s="39"/>
      <c r="AT85" s="18" t="s">
        <v>146</v>
      </c>
      <c r="AU85" s="18" t="s">
        <v>83</v>
      </c>
    </row>
    <row r="86" s="15" customFormat="1">
      <c r="A86" s="15"/>
      <c r="B86" s="268"/>
      <c r="C86" s="269"/>
      <c r="D86" s="232" t="s">
        <v>148</v>
      </c>
      <c r="E86" s="270" t="s">
        <v>19</v>
      </c>
      <c r="F86" s="271" t="s">
        <v>758</v>
      </c>
      <c r="G86" s="269"/>
      <c r="H86" s="270" t="s">
        <v>19</v>
      </c>
      <c r="I86" s="272"/>
      <c r="J86" s="269"/>
      <c r="K86" s="269"/>
      <c r="L86" s="273"/>
      <c r="M86" s="274"/>
      <c r="N86" s="275"/>
      <c r="O86" s="275"/>
      <c r="P86" s="275"/>
      <c r="Q86" s="275"/>
      <c r="R86" s="275"/>
      <c r="S86" s="275"/>
      <c r="T86" s="276"/>
      <c r="U86" s="15"/>
      <c r="V86" s="15"/>
      <c r="W86" s="15"/>
      <c r="X86" s="15"/>
      <c r="Y86" s="15"/>
      <c r="Z86" s="15"/>
      <c r="AA86" s="15"/>
      <c r="AB86" s="15"/>
      <c r="AC86" s="15"/>
      <c r="AD86" s="15"/>
      <c r="AE86" s="15"/>
      <c r="AT86" s="277" t="s">
        <v>148</v>
      </c>
      <c r="AU86" s="277" t="s">
        <v>83</v>
      </c>
      <c r="AV86" s="15" t="s">
        <v>81</v>
      </c>
      <c r="AW86" s="15" t="s">
        <v>35</v>
      </c>
      <c r="AX86" s="15" t="s">
        <v>73</v>
      </c>
      <c r="AY86" s="277" t="s">
        <v>137</v>
      </c>
    </row>
    <row r="87" s="13" customFormat="1">
      <c r="A87" s="13"/>
      <c r="B87" s="236"/>
      <c r="C87" s="237"/>
      <c r="D87" s="232" t="s">
        <v>148</v>
      </c>
      <c r="E87" s="238" t="s">
        <v>19</v>
      </c>
      <c r="F87" s="239" t="s">
        <v>759</v>
      </c>
      <c r="G87" s="237"/>
      <c r="H87" s="240">
        <v>2</v>
      </c>
      <c r="I87" s="241"/>
      <c r="J87" s="237"/>
      <c r="K87" s="237"/>
      <c r="L87" s="242"/>
      <c r="M87" s="243"/>
      <c r="N87" s="244"/>
      <c r="O87" s="244"/>
      <c r="P87" s="244"/>
      <c r="Q87" s="244"/>
      <c r="R87" s="244"/>
      <c r="S87" s="244"/>
      <c r="T87" s="245"/>
      <c r="U87" s="13"/>
      <c r="V87" s="13"/>
      <c r="W87" s="13"/>
      <c r="X87" s="13"/>
      <c r="Y87" s="13"/>
      <c r="Z87" s="13"/>
      <c r="AA87" s="13"/>
      <c r="AB87" s="13"/>
      <c r="AC87" s="13"/>
      <c r="AD87" s="13"/>
      <c r="AE87" s="13"/>
      <c r="AT87" s="246" t="s">
        <v>148</v>
      </c>
      <c r="AU87" s="246" t="s">
        <v>83</v>
      </c>
      <c r="AV87" s="13" t="s">
        <v>83</v>
      </c>
      <c r="AW87" s="13" t="s">
        <v>35</v>
      </c>
      <c r="AX87" s="13" t="s">
        <v>73</v>
      </c>
      <c r="AY87" s="246" t="s">
        <v>137</v>
      </c>
    </row>
    <row r="88" s="13" customFormat="1">
      <c r="A88" s="13"/>
      <c r="B88" s="236"/>
      <c r="C88" s="237"/>
      <c r="D88" s="232" t="s">
        <v>148</v>
      </c>
      <c r="E88" s="238" t="s">
        <v>19</v>
      </c>
      <c r="F88" s="239" t="s">
        <v>760</v>
      </c>
      <c r="G88" s="237"/>
      <c r="H88" s="240">
        <v>3</v>
      </c>
      <c r="I88" s="241"/>
      <c r="J88" s="237"/>
      <c r="K88" s="237"/>
      <c r="L88" s="242"/>
      <c r="M88" s="243"/>
      <c r="N88" s="244"/>
      <c r="O88" s="244"/>
      <c r="P88" s="244"/>
      <c r="Q88" s="244"/>
      <c r="R88" s="244"/>
      <c r="S88" s="244"/>
      <c r="T88" s="245"/>
      <c r="U88" s="13"/>
      <c r="V88" s="13"/>
      <c r="W88" s="13"/>
      <c r="X88" s="13"/>
      <c r="Y88" s="13"/>
      <c r="Z88" s="13"/>
      <c r="AA88" s="13"/>
      <c r="AB88" s="13"/>
      <c r="AC88" s="13"/>
      <c r="AD88" s="13"/>
      <c r="AE88" s="13"/>
      <c r="AT88" s="246" t="s">
        <v>148</v>
      </c>
      <c r="AU88" s="246" t="s">
        <v>83</v>
      </c>
      <c r="AV88" s="13" t="s">
        <v>83</v>
      </c>
      <c r="AW88" s="13" t="s">
        <v>35</v>
      </c>
      <c r="AX88" s="13" t="s">
        <v>73</v>
      </c>
      <c r="AY88" s="246" t="s">
        <v>137</v>
      </c>
    </row>
    <row r="89" s="13" customFormat="1">
      <c r="A89" s="13"/>
      <c r="B89" s="236"/>
      <c r="C89" s="237"/>
      <c r="D89" s="232" t="s">
        <v>148</v>
      </c>
      <c r="E89" s="238" t="s">
        <v>19</v>
      </c>
      <c r="F89" s="239" t="s">
        <v>761</v>
      </c>
      <c r="G89" s="237"/>
      <c r="H89" s="240">
        <v>2</v>
      </c>
      <c r="I89" s="241"/>
      <c r="J89" s="237"/>
      <c r="K89" s="237"/>
      <c r="L89" s="242"/>
      <c r="M89" s="243"/>
      <c r="N89" s="244"/>
      <c r="O89" s="244"/>
      <c r="P89" s="244"/>
      <c r="Q89" s="244"/>
      <c r="R89" s="244"/>
      <c r="S89" s="244"/>
      <c r="T89" s="245"/>
      <c r="U89" s="13"/>
      <c r="V89" s="13"/>
      <c r="W89" s="13"/>
      <c r="X89" s="13"/>
      <c r="Y89" s="13"/>
      <c r="Z89" s="13"/>
      <c r="AA89" s="13"/>
      <c r="AB89" s="13"/>
      <c r="AC89" s="13"/>
      <c r="AD89" s="13"/>
      <c r="AE89" s="13"/>
      <c r="AT89" s="246" t="s">
        <v>148</v>
      </c>
      <c r="AU89" s="246" t="s">
        <v>83</v>
      </c>
      <c r="AV89" s="13" t="s">
        <v>83</v>
      </c>
      <c r="AW89" s="13" t="s">
        <v>35</v>
      </c>
      <c r="AX89" s="13" t="s">
        <v>73</v>
      </c>
      <c r="AY89" s="246" t="s">
        <v>137</v>
      </c>
    </row>
    <row r="90" s="13" customFormat="1">
      <c r="A90" s="13"/>
      <c r="B90" s="236"/>
      <c r="C90" s="237"/>
      <c r="D90" s="232" t="s">
        <v>148</v>
      </c>
      <c r="E90" s="238" t="s">
        <v>19</v>
      </c>
      <c r="F90" s="239" t="s">
        <v>762</v>
      </c>
      <c r="G90" s="237"/>
      <c r="H90" s="240">
        <v>2</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148</v>
      </c>
      <c r="AU90" s="246" t="s">
        <v>83</v>
      </c>
      <c r="AV90" s="13" t="s">
        <v>83</v>
      </c>
      <c r="AW90" s="13" t="s">
        <v>35</v>
      </c>
      <c r="AX90" s="13" t="s">
        <v>73</v>
      </c>
      <c r="AY90" s="246" t="s">
        <v>137</v>
      </c>
    </row>
    <row r="91" s="13" customFormat="1">
      <c r="A91" s="13"/>
      <c r="B91" s="236"/>
      <c r="C91" s="237"/>
      <c r="D91" s="232" t="s">
        <v>148</v>
      </c>
      <c r="E91" s="238" t="s">
        <v>19</v>
      </c>
      <c r="F91" s="239" t="s">
        <v>763</v>
      </c>
      <c r="G91" s="237"/>
      <c r="H91" s="240">
        <v>2</v>
      </c>
      <c r="I91" s="241"/>
      <c r="J91" s="237"/>
      <c r="K91" s="237"/>
      <c r="L91" s="242"/>
      <c r="M91" s="243"/>
      <c r="N91" s="244"/>
      <c r="O91" s="244"/>
      <c r="P91" s="244"/>
      <c r="Q91" s="244"/>
      <c r="R91" s="244"/>
      <c r="S91" s="244"/>
      <c r="T91" s="245"/>
      <c r="U91" s="13"/>
      <c r="V91" s="13"/>
      <c r="W91" s="13"/>
      <c r="X91" s="13"/>
      <c r="Y91" s="13"/>
      <c r="Z91" s="13"/>
      <c r="AA91" s="13"/>
      <c r="AB91" s="13"/>
      <c r="AC91" s="13"/>
      <c r="AD91" s="13"/>
      <c r="AE91" s="13"/>
      <c r="AT91" s="246" t="s">
        <v>148</v>
      </c>
      <c r="AU91" s="246" t="s">
        <v>83</v>
      </c>
      <c r="AV91" s="13" t="s">
        <v>83</v>
      </c>
      <c r="AW91" s="13" t="s">
        <v>35</v>
      </c>
      <c r="AX91" s="13" t="s">
        <v>73</v>
      </c>
      <c r="AY91" s="246" t="s">
        <v>137</v>
      </c>
    </row>
    <row r="92" s="13" customFormat="1">
      <c r="A92" s="13"/>
      <c r="B92" s="236"/>
      <c r="C92" s="237"/>
      <c r="D92" s="232" t="s">
        <v>148</v>
      </c>
      <c r="E92" s="238" t="s">
        <v>19</v>
      </c>
      <c r="F92" s="239" t="s">
        <v>764</v>
      </c>
      <c r="G92" s="237"/>
      <c r="H92" s="240">
        <v>2</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148</v>
      </c>
      <c r="AU92" s="246" t="s">
        <v>83</v>
      </c>
      <c r="AV92" s="13" t="s">
        <v>83</v>
      </c>
      <c r="AW92" s="13" t="s">
        <v>35</v>
      </c>
      <c r="AX92" s="13" t="s">
        <v>73</v>
      </c>
      <c r="AY92" s="246" t="s">
        <v>137</v>
      </c>
    </row>
    <row r="93" s="13" customFormat="1">
      <c r="A93" s="13"/>
      <c r="B93" s="236"/>
      <c r="C93" s="237"/>
      <c r="D93" s="232" t="s">
        <v>148</v>
      </c>
      <c r="E93" s="238" t="s">
        <v>19</v>
      </c>
      <c r="F93" s="239" t="s">
        <v>765</v>
      </c>
      <c r="G93" s="237"/>
      <c r="H93" s="240">
        <v>2</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148</v>
      </c>
      <c r="AU93" s="246" t="s">
        <v>83</v>
      </c>
      <c r="AV93" s="13" t="s">
        <v>83</v>
      </c>
      <c r="AW93" s="13" t="s">
        <v>35</v>
      </c>
      <c r="AX93" s="13" t="s">
        <v>73</v>
      </c>
      <c r="AY93" s="246" t="s">
        <v>137</v>
      </c>
    </row>
    <row r="94" s="13" customFormat="1">
      <c r="A94" s="13"/>
      <c r="B94" s="236"/>
      <c r="C94" s="237"/>
      <c r="D94" s="232" t="s">
        <v>148</v>
      </c>
      <c r="E94" s="238" t="s">
        <v>19</v>
      </c>
      <c r="F94" s="239" t="s">
        <v>766</v>
      </c>
      <c r="G94" s="237"/>
      <c r="H94" s="240">
        <v>4</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148</v>
      </c>
      <c r="AU94" s="246" t="s">
        <v>83</v>
      </c>
      <c r="AV94" s="13" t="s">
        <v>83</v>
      </c>
      <c r="AW94" s="13" t="s">
        <v>35</v>
      </c>
      <c r="AX94" s="13" t="s">
        <v>73</v>
      </c>
      <c r="AY94" s="246" t="s">
        <v>137</v>
      </c>
    </row>
    <row r="95" s="14" customFormat="1">
      <c r="A95" s="14"/>
      <c r="B95" s="247"/>
      <c r="C95" s="248"/>
      <c r="D95" s="232" t="s">
        <v>148</v>
      </c>
      <c r="E95" s="249" t="s">
        <v>19</v>
      </c>
      <c r="F95" s="250" t="s">
        <v>150</v>
      </c>
      <c r="G95" s="248"/>
      <c r="H95" s="251">
        <v>19</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148</v>
      </c>
      <c r="AU95" s="257" t="s">
        <v>83</v>
      </c>
      <c r="AV95" s="14" t="s">
        <v>144</v>
      </c>
      <c r="AW95" s="14" t="s">
        <v>35</v>
      </c>
      <c r="AX95" s="14" t="s">
        <v>81</v>
      </c>
      <c r="AY95" s="257" t="s">
        <v>137</v>
      </c>
    </row>
    <row r="96" s="2" customFormat="1" ht="24" customHeight="1">
      <c r="A96" s="39"/>
      <c r="B96" s="40"/>
      <c r="C96" s="219" t="s">
        <v>83</v>
      </c>
      <c r="D96" s="219" t="s">
        <v>139</v>
      </c>
      <c r="E96" s="220" t="s">
        <v>767</v>
      </c>
      <c r="F96" s="221" t="s">
        <v>768</v>
      </c>
      <c r="G96" s="222" t="s">
        <v>142</v>
      </c>
      <c r="H96" s="223">
        <v>1425</v>
      </c>
      <c r="I96" s="224"/>
      <c r="J96" s="225">
        <f>ROUND(I96*H96,2)</f>
        <v>0</v>
      </c>
      <c r="K96" s="221" t="s">
        <v>143</v>
      </c>
      <c r="L96" s="45"/>
      <c r="M96" s="226" t="s">
        <v>19</v>
      </c>
      <c r="N96" s="227" t="s">
        <v>44</v>
      </c>
      <c r="O96" s="85"/>
      <c r="P96" s="228">
        <f>O96*H96</f>
        <v>0</v>
      </c>
      <c r="Q96" s="228">
        <v>0</v>
      </c>
      <c r="R96" s="228">
        <f>Q96*H96</f>
        <v>0</v>
      </c>
      <c r="S96" s="228">
        <v>0</v>
      </c>
      <c r="T96" s="229">
        <f>S96*H96</f>
        <v>0</v>
      </c>
      <c r="U96" s="39"/>
      <c r="V96" s="39"/>
      <c r="W96" s="39"/>
      <c r="X96" s="39"/>
      <c r="Y96" s="39"/>
      <c r="Z96" s="39"/>
      <c r="AA96" s="39"/>
      <c r="AB96" s="39"/>
      <c r="AC96" s="39"/>
      <c r="AD96" s="39"/>
      <c r="AE96" s="39"/>
      <c r="AR96" s="230" t="s">
        <v>144</v>
      </c>
      <c r="AT96" s="230" t="s">
        <v>139</v>
      </c>
      <c r="AU96" s="230" t="s">
        <v>83</v>
      </c>
      <c r="AY96" s="18" t="s">
        <v>137</v>
      </c>
      <c r="BE96" s="231">
        <f>IF(N96="základní",J96,0)</f>
        <v>0</v>
      </c>
      <c r="BF96" s="231">
        <f>IF(N96="snížená",J96,0)</f>
        <v>0</v>
      </c>
      <c r="BG96" s="231">
        <f>IF(N96="zákl. přenesená",J96,0)</f>
        <v>0</v>
      </c>
      <c r="BH96" s="231">
        <f>IF(N96="sníž. přenesená",J96,0)</f>
        <v>0</v>
      </c>
      <c r="BI96" s="231">
        <f>IF(N96="nulová",J96,0)</f>
        <v>0</v>
      </c>
      <c r="BJ96" s="18" t="s">
        <v>81</v>
      </c>
      <c r="BK96" s="231">
        <f>ROUND(I96*H96,2)</f>
        <v>0</v>
      </c>
      <c r="BL96" s="18" t="s">
        <v>144</v>
      </c>
      <c r="BM96" s="230" t="s">
        <v>1110</v>
      </c>
    </row>
    <row r="97" s="2" customFormat="1">
      <c r="A97" s="39"/>
      <c r="B97" s="40"/>
      <c r="C97" s="41"/>
      <c r="D97" s="232" t="s">
        <v>146</v>
      </c>
      <c r="E97" s="41"/>
      <c r="F97" s="233" t="s">
        <v>757</v>
      </c>
      <c r="G97" s="41"/>
      <c r="H97" s="41"/>
      <c r="I97" s="137"/>
      <c r="J97" s="41"/>
      <c r="K97" s="41"/>
      <c r="L97" s="45"/>
      <c r="M97" s="234"/>
      <c r="N97" s="235"/>
      <c r="O97" s="85"/>
      <c r="P97" s="85"/>
      <c r="Q97" s="85"/>
      <c r="R97" s="85"/>
      <c r="S97" s="85"/>
      <c r="T97" s="86"/>
      <c r="U97" s="39"/>
      <c r="V97" s="39"/>
      <c r="W97" s="39"/>
      <c r="X97" s="39"/>
      <c r="Y97" s="39"/>
      <c r="Z97" s="39"/>
      <c r="AA97" s="39"/>
      <c r="AB97" s="39"/>
      <c r="AC97" s="39"/>
      <c r="AD97" s="39"/>
      <c r="AE97" s="39"/>
      <c r="AT97" s="18" t="s">
        <v>146</v>
      </c>
      <c r="AU97" s="18" t="s">
        <v>83</v>
      </c>
    </row>
    <row r="98" s="15" customFormat="1">
      <c r="A98" s="15"/>
      <c r="B98" s="268"/>
      <c r="C98" s="269"/>
      <c r="D98" s="232" t="s">
        <v>148</v>
      </c>
      <c r="E98" s="270" t="s">
        <v>19</v>
      </c>
      <c r="F98" s="271" t="s">
        <v>758</v>
      </c>
      <c r="G98" s="269"/>
      <c r="H98" s="270" t="s">
        <v>19</v>
      </c>
      <c r="I98" s="272"/>
      <c r="J98" s="269"/>
      <c r="K98" s="269"/>
      <c r="L98" s="273"/>
      <c r="M98" s="274"/>
      <c r="N98" s="275"/>
      <c r="O98" s="275"/>
      <c r="P98" s="275"/>
      <c r="Q98" s="275"/>
      <c r="R98" s="275"/>
      <c r="S98" s="275"/>
      <c r="T98" s="276"/>
      <c r="U98" s="15"/>
      <c r="V98" s="15"/>
      <c r="W98" s="15"/>
      <c r="X98" s="15"/>
      <c r="Y98" s="15"/>
      <c r="Z98" s="15"/>
      <c r="AA98" s="15"/>
      <c r="AB98" s="15"/>
      <c r="AC98" s="15"/>
      <c r="AD98" s="15"/>
      <c r="AE98" s="15"/>
      <c r="AT98" s="277" t="s">
        <v>148</v>
      </c>
      <c r="AU98" s="277" t="s">
        <v>83</v>
      </c>
      <c r="AV98" s="15" t="s">
        <v>81</v>
      </c>
      <c r="AW98" s="15" t="s">
        <v>35</v>
      </c>
      <c r="AX98" s="15" t="s">
        <v>73</v>
      </c>
      <c r="AY98" s="277" t="s">
        <v>137</v>
      </c>
    </row>
    <row r="99" s="13" customFormat="1">
      <c r="A99" s="13"/>
      <c r="B99" s="236"/>
      <c r="C99" s="237"/>
      <c r="D99" s="232" t="s">
        <v>148</v>
      </c>
      <c r="E99" s="238" t="s">
        <v>19</v>
      </c>
      <c r="F99" s="239" t="s">
        <v>770</v>
      </c>
      <c r="G99" s="237"/>
      <c r="H99" s="240">
        <v>150</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148</v>
      </c>
      <c r="AU99" s="246" t="s">
        <v>83</v>
      </c>
      <c r="AV99" s="13" t="s">
        <v>83</v>
      </c>
      <c r="AW99" s="13" t="s">
        <v>35</v>
      </c>
      <c r="AX99" s="13" t="s">
        <v>73</v>
      </c>
      <c r="AY99" s="246" t="s">
        <v>137</v>
      </c>
    </row>
    <row r="100" s="13" customFormat="1">
      <c r="A100" s="13"/>
      <c r="B100" s="236"/>
      <c r="C100" s="237"/>
      <c r="D100" s="232" t="s">
        <v>148</v>
      </c>
      <c r="E100" s="238" t="s">
        <v>19</v>
      </c>
      <c r="F100" s="239" t="s">
        <v>771</v>
      </c>
      <c r="G100" s="237"/>
      <c r="H100" s="240">
        <v>225</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148</v>
      </c>
      <c r="AU100" s="246" t="s">
        <v>83</v>
      </c>
      <c r="AV100" s="13" t="s">
        <v>83</v>
      </c>
      <c r="AW100" s="13" t="s">
        <v>35</v>
      </c>
      <c r="AX100" s="13" t="s">
        <v>73</v>
      </c>
      <c r="AY100" s="246" t="s">
        <v>137</v>
      </c>
    </row>
    <row r="101" s="13" customFormat="1">
      <c r="A101" s="13"/>
      <c r="B101" s="236"/>
      <c r="C101" s="237"/>
      <c r="D101" s="232" t="s">
        <v>148</v>
      </c>
      <c r="E101" s="238" t="s">
        <v>19</v>
      </c>
      <c r="F101" s="239" t="s">
        <v>772</v>
      </c>
      <c r="G101" s="237"/>
      <c r="H101" s="240">
        <v>150</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148</v>
      </c>
      <c r="AU101" s="246" t="s">
        <v>83</v>
      </c>
      <c r="AV101" s="13" t="s">
        <v>83</v>
      </c>
      <c r="AW101" s="13" t="s">
        <v>35</v>
      </c>
      <c r="AX101" s="13" t="s">
        <v>73</v>
      </c>
      <c r="AY101" s="246" t="s">
        <v>137</v>
      </c>
    </row>
    <row r="102" s="13" customFormat="1">
      <c r="A102" s="13"/>
      <c r="B102" s="236"/>
      <c r="C102" s="237"/>
      <c r="D102" s="232" t="s">
        <v>148</v>
      </c>
      <c r="E102" s="238" t="s">
        <v>19</v>
      </c>
      <c r="F102" s="239" t="s">
        <v>773</v>
      </c>
      <c r="G102" s="237"/>
      <c r="H102" s="240">
        <v>150</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148</v>
      </c>
      <c r="AU102" s="246" t="s">
        <v>83</v>
      </c>
      <c r="AV102" s="13" t="s">
        <v>83</v>
      </c>
      <c r="AW102" s="13" t="s">
        <v>35</v>
      </c>
      <c r="AX102" s="13" t="s">
        <v>73</v>
      </c>
      <c r="AY102" s="246" t="s">
        <v>137</v>
      </c>
    </row>
    <row r="103" s="13" customFormat="1">
      <c r="A103" s="13"/>
      <c r="B103" s="236"/>
      <c r="C103" s="237"/>
      <c r="D103" s="232" t="s">
        <v>148</v>
      </c>
      <c r="E103" s="238" t="s">
        <v>19</v>
      </c>
      <c r="F103" s="239" t="s">
        <v>774</v>
      </c>
      <c r="G103" s="237"/>
      <c r="H103" s="240">
        <v>150</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148</v>
      </c>
      <c r="AU103" s="246" t="s">
        <v>83</v>
      </c>
      <c r="AV103" s="13" t="s">
        <v>83</v>
      </c>
      <c r="AW103" s="13" t="s">
        <v>35</v>
      </c>
      <c r="AX103" s="13" t="s">
        <v>73</v>
      </c>
      <c r="AY103" s="246" t="s">
        <v>137</v>
      </c>
    </row>
    <row r="104" s="13" customFormat="1">
      <c r="A104" s="13"/>
      <c r="B104" s="236"/>
      <c r="C104" s="237"/>
      <c r="D104" s="232" t="s">
        <v>148</v>
      </c>
      <c r="E104" s="238" t="s">
        <v>19</v>
      </c>
      <c r="F104" s="239" t="s">
        <v>775</v>
      </c>
      <c r="G104" s="237"/>
      <c r="H104" s="240">
        <v>150</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148</v>
      </c>
      <c r="AU104" s="246" t="s">
        <v>83</v>
      </c>
      <c r="AV104" s="13" t="s">
        <v>83</v>
      </c>
      <c r="AW104" s="13" t="s">
        <v>35</v>
      </c>
      <c r="AX104" s="13" t="s">
        <v>73</v>
      </c>
      <c r="AY104" s="246" t="s">
        <v>137</v>
      </c>
    </row>
    <row r="105" s="13" customFormat="1">
      <c r="A105" s="13"/>
      <c r="B105" s="236"/>
      <c r="C105" s="237"/>
      <c r="D105" s="232" t="s">
        <v>148</v>
      </c>
      <c r="E105" s="238" t="s">
        <v>19</v>
      </c>
      <c r="F105" s="239" t="s">
        <v>776</v>
      </c>
      <c r="G105" s="237"/>
      <c r="H105" s="240">
        <v>150</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148</v>
      </c>
      <c r="AU105" s="246" t="s">
        <v>83</v>
      </c>
      <c r="AV105" s="13" t="s">
        <v>83</v>
      </c>
      <c r="AW105" s="13" t="s">
        <v>35</v>
      </c>
      <c r="AX105" s="13" t="s">
        <v>73</v>
      </c>
      <c r="AY105" s="246" t="s">
        <v>137</v>
      </c>
    </row>
    <row r="106" s="13" customFormat="1">
      <c r="A106" s="13"/>
      <c r="B106" s="236"/>
      <c r="C106" s="237"/>
      <c r="D106" s="232" t="s">
        <v>148</v>
      </c>
      <c r="E106" s="238" t="s">
        <v>19</v>
      </c>
      <c r="F106" s="239" t="s">
        <v>777</v>
      </c>
      <c r="G106" s="237"/>
      <c r="H106" s="240">
        <v>300</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148</v>
      </c>
      <c r="AU106" s="246" t="s">
        <v>83</v>
      </c>
      <c r="AV106" s="13" t="s">
        <v>83</v>
      </c>
      <c r="AW106" s="13" t="s">
        <v>35</v>
      </c>
      <c r="AX106" s="13" t="s">
        <v>73</v>
      </c>
      <c r="AY106" s="246" t="s">
        <v>137</v>
      </c>
    </row>
    <row r="107" s="14" customFormat="1">
      <c r="A107" s="14"/>
      <c r="B107" s="247"/>
      <c r="C107" s="248"/>
      <c r="D107" s="232" t="s">
        <v>148</v>
      </c>
      <c r="E107" s="249" t="s">
        <v>19</v>
      </c>
      <c r="F107" s="250" t="s">
        <v>150</v>
      </c>
      <c r="G107" s="248"/>
      <c r="H107" s="251">
        <v>1425</v>
      </c>
      <c r="I107" s="252"/>
      <c r="J107" s="248"/>
      <c r="K107" s="248"/>
      <c r="L107" s="253"/>
      <c r="M107" s="254"/>
      <c r="N107" s="255"/>
      <c r="O107" s="255"/>
      <c r="P107" s="255"/>
      <c r="Q107" s="255"/>
      <c r="R107" s="255"/>
      <c r="S107" s="255"/>
      <c r="T107" s="256"/>
      <c r="U107" s="14"/>
      <c r="V107" s="14"/>
      <c r="W107" s="14"/>
      <c r="X107" s="14"/>
      <c r="Y107" s="14"/>
      <c r="Z107" s="14"/>
      <c r="AA107" s="14"/>
      <c r="AB107" s="14"/>
      <c r="AC107" s="14"/>
      <c r="AD107" s="14"/>
      <c r="AE107" s="14"/>
      <c r="AT107" s="257" t="s">
        <v>148</v>
      </c>
      <c r="AU107" s="257" t="s">
        <v>83</v>
      </c>
      <c r="AV107" s="14" t="s">
        <v>144</v>
      </c>
      <c r="AW107" s="14" t="s">
        <v>35</v>
      </c>
      <c r="AX107" s="14" t="s">
        <v>81</v>
      </c>
      <c r="AY107" s="257" t="s">
        <v>137</v>
      </c>
    </row>
    <row r="108" s="2" customFormat="1" ht="16.5" customHeight="1">
      <c r="A108" s="39"/>
      <c r="B108" s="40"/>
      <c r="C108" s="219" t="s">
        <v>156</v>
      </c>
      <c r="D108" s="219" t="s">
        <v>139</v>
      </c>
      <c r="E108" s="220" t="s">
        <v>778</v>
      </c>
      <c r="F108" s="221" t="s">
        <v>779</v>
      </c>
      <c r="G108" s="222" t="s">
        <v>142</v>
      </c>
      <c r="H108" s="223">
        <v>6</v>
      </c>
      <c r="I108" s="224"/>
      <c r="J108" s="225">
        <f>ROUND(I108*H108,2)</f>
        <v>0</v>
      </c>
      <c r="K108" s="221" t="s">
        <v>143</v>
      </c>
      <c r="L108" s="45"/>
      <c r="M108" s="226" t="s">
        <v>19</v>
      </c>
      <c r="N108" s="227" t="s">
        <v>44</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144</v>
      </c>
      <c r="AT108" s="230" t="s">
        <v>139</v>
      </c>
      <c r="AU108" s="230" t="s">
        <v>83</v>
      </c>
      <c r="AY108" s="18" t="s">
        <v>137</v>
      </c>
      <c r="BE108" s="231">
        <f>IF(N108="základní",J108,0)</f>
        <v>0</v>
      </c>
      <c r="BF108" s="231">
        <f>IF(N108="snížená",J108,0)</f>
        <v>0</v>
      </c>
      <c r="BG108" s="231">
        <f>IF(N108="zákl. přenesená",J108,0)</f>
        <v>0</v>
      </c>
      <c r="BH108" s="231">
        <f>IF(N108="sníž. přenesená",J108,0)</f>
        <v>0</v>
      </c>
      <c r="BI108" s="231">
        <f>IF(N108="nulová",J108,0)</f>
        <v>0</v>
      </c>
      <c r="BJ108" s="18" t="s">
        <v>81</v>
      </c>
      <c r="BK108" s="231">
        <f>ROUND(I108*H108,2)</f>
        <v>0</v>
      </c>
      <c r="BL108" s="18" t="s">
        <v>144</v>
      </c>
      <c r="BM108" s="230" t="s">
        <v>1111</v>
      </c>
    </row>
    <row r="109" s="2" customFormat="1">
      <c r="A109" s="39"/>
      <c r="B109" s="40"/>
      <c r="C109" s="41"/>
      <c r="D109" s="232" t="s">
        <v>146</v>
      </c>
      <c r="E109" s="41"/>
      <c r="F109" s="233" t="s">
        <v>781</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146</v>
      </c>
      <c r="AU109" s="18" t="s">
        <v>83</v>
      </c>
    </row>
    <row r="110" s="15" customFormat="1">
      <c r="A110" s="15"/>
      <c r="B110" s="268"/>
      <c r="C110" s="269"/>
      <c r="D110" s="232" t="s">
        <v>148</v>
      </c>
      <c r="E110" s="270" t="s">
        <v>19</v>
      </c>
      <c r="F110" s="271" t="s">
        <v>782</v>
      </c>
      <c r="G110" s="269"/>
      <c r="H110" s="270" t="s">
        <v>19</v>
      </c>
      <c r="I110" s="272"/>
      <c r="J110" s="269"/>
      <c r="K110" s="269"/>
      <c r="L110" s="273"/>
      <c r="M110" s="274"/>
      <c r="N110" s="275"/>
      <c r="O110" s="275"/>
      <c r="P110" s="275"/>
      <c r="Q110" s="275"/>
      <c r="R110" s="275"/>
      <c r="S110" s="275"/>
      <c r="T110" s="276"/>
      <c r="U110" s="15"/>
      <c r="V110" s="15"/>
      <c r="W110" s="15"/>
      <c r="X110" s="15"/>
      <c r="Y110" s="15"/>
      <c r="Z110" s="15"/>
      <c r="AA110" s="15"/>
      <c r="AB110" s="15"/>
      <c r="AC110" s="15"/>
      <c r="AD110" s="15"/>
      <c r="AE110" s="15"/>
      <c r="AT110" s="277" t="s">
        <v>148</v>
      </c>
      <c r="AU110" s="277" t="s">
        <v>83</v>
      </c>
      <c r="AV110" s="15" t="s">
        <v>81</v>
      </c>
      <c r="AW110" s="15" t="s">
        <v>35</v>
      </c>
      <c r="AX110" s="15" t="s">
        <v>73</v>
      </c>
      <c r="AY110" s="277" t="s">
        <v>137</v>
      </c>
    </row>
    <row r="111" s="13" customFormat="1">
      <c r="A111" s="13"/>
      <c r="B111" s="236"/>
      <c r="C111" s="237"/>
      <c r="D111" s="232" t="s">
        <v>148</v>
      </c>
      <c r="E111" s="238" t="s">
        <v>19</v>
      </c>
      <c r="F111" s="239" t="s">
        <v>783</v>
      </c>
      <c r="G111" s="237"/>
      <c r="H111" s="240">
        <v>6</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148</v>
      </c>
      <c r="AU111" s="246" t="s">
        <v>83</v>
      </c>
      <c r="AV111" s="13" t="s">
        <v>83</v>
      </c>
      <c r="AW111" s="13" t="s">
        <v>35</v>
      </c>
      <c r="AX111" s="13" t="s">
        <v>73</v>
      </c>
      <c r="AY111" s="246" t="s">
        <v>137</v>
      </c>
    </row>
    <row r="112" s="14" customFormat="1">
      <c r="A112" s="14"/>
      <c r="B112" s="247"/>
      <c r="C112" s="248"/>
      <c r="D112" s="232" t="s">
        <v>148</v>
      </c>
      <c r="E112" s="249" t="s">
        <v>19</v>
      </c>
      <c r="F112" s="250" t="s">
        <v>150</v>
      </c>
      <c r="G112" s="248"/>
      <c r="H112" s="251">
        <v>6</v>
      </c>
      <c r="I112" s="252"/>
      <c r="J112" s="248"/>
      <c r="K112" s="248"/>
      <c r="L112" s="253"/>
      <c r="M112" s="254"/>
      <c r="N112" s="255"/>
      <c r="O112" s="255"/>
      <c r="P112" s="255"/>
      <c r="Q112" s="255"/>
      <c r="R112" s="255"/>
      <c r="S112" s="255"/>
      <c r="T112" s="256"/>
      <c r="U112" s="14"/>
      <c r="V112" s="14"/>
      <c r="W112" s="14"/>
      <c r="X112" s="14"/>
      <c r="Y112" s="14"/>
      <c r="Z112" s="14"/>
      <c r="AA112" s="14"/>
      <c r="AB112" s="14"/>
      <c r="AC112" s="14"/>
      <c r="AD112" s="14"/>
      <c r="AE112" s="14"/>
      <c r="AT112" s="257" t="s">
        <v>148</v>
      </c>
      <c r="AU112" s="257" t="s">
        <v>83</v>
      </c>
      <c r="AV112" s="14" t="s">
        <v>144</v>
      </c>
      <c r="AW112" s="14" t="s">
        <v>35</v>
      </c>
      <c r="AX112" s="14" t="s">
        <v>81</v>
      </c>
      <c r="AY112" s="257" t="s">
        <v>137</v>
      </c>
    </row>
    <row r="113" s="2" customFormat="1" ht="24" customHeight="1">
      <c r="A113" s="39"/>
      <c r="B113" s="40"/>
      <c r="C113" s="219" t="s">
        <v>144</v>
      </c>
      <c r="D113" s="219" t="s">
        <v>139</v>
      </c>
      <c r="E113" s="220" t="s">
        <v>784</v>
      </c>
      <c r="F113" s="221" t="s">
        <v>785</v>
      </c>
      <c r="G113" s="222" t="s">
        <v>142</v>
      </c>
      <c r="H113" s="223">
        <v>450</v>
      </c>
      <c r="I113" s="224"/>
      <c r="J113" s="225">
        <f>ROUND(I113*H113,2)</f>
        <v>0</v>
      </c>
      <c r="K113" s="221" t="s">
        <v>143</v>
      </c>
      <c r="L113" s="45"/>
      <c r="M113" s="226" t="s">
        <v>19</v>
      </c>
      <c r="N113" s="227" t="s">
        <v>44</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144</v>
      </c>
      <c r="AT113" s="230" t="s">
        <v>139</v>
      </c>
      <c r="AU113" s="230" t="s">
        <v>83</v>
      </c>
      <c r="AY113" s="18" t="s">
        <v>137</v>
      </c>
      <c r="BE113" s="231">
        <f>IF(N113="základní",J113,0)</f>
        <v>0</v>
      </c>
      <c r="BF113" s="231">
        <f>IF(N113="snížená",J113,0)</f>
        <v>0</v>
      </c>
      <c r="BG113" s="231">
        <f>IF(N113="zákl. přenesená",J113,0)</f>
        <v>0</v>
      </c>
      <c r="BH113" s="231">
        <f>IF(N113="sníž. přenesená",J113,0)</f>
        <v>0</v>
      </c>
      <c r="BI113" s="231">
        <f>IF(N113="nulová",J113,0)</f>
        <v>0</v>
      </c>
      <c r="BJ113" s="18" t="s">
        <v>81</v>
      </c>
      <c r="BK113" s="231">
        <f>ROUND(I113*H113,2)</f>
        <v>0</v>
      </c>
      <c r="BL113" s="18" t="s">
        <v>144</v>
      </c>
      <c r="BM113" s="230" t="s">
        <v>1112</v>
      </c>
    </row>
    <row r="114" s="2" customFormat="1">
      <c r="A114" s="39"/>
      <c r="B114" s="40"/>
      <c r="C114" s="41"/>
      <c r="D114" s="232" t="s">
        <v>146</v>
      </c>
      <c r="E114" s="41"/>
      <c r="F114" s="233" t="s">
        <v>781</v>
      </c>
      <c r="G114" s="41"/>
      <c r="H114" s="41"/>
      <c r="I114" s="137"/>
      <c r="J114" s="41"/>
      <c r="K114" s="41"/>
      <c r="L114" s="45"/>
      <c r="M114" s="234"/>
      <c r="N114" s="235"/>
      <c r="O114" s="85"/>
      <c r="P114" s="85"/>
      <c r="Q114" s="85"/>
      <c r="R114" s="85"/>
      <c r="S114" s="85"/>
      <c r="T114" s="86"/>
      <c r="U114" s="39"/>
      <c r="V114" s="39"/>
      <c r="W114" s="39"/>
      <c r="X114" s="39"/>
      <c r="Y114" s="39"/>
      <c r="Z114" s="39"/>
      <c r="AA114" s="39"/>
      <c r="AB114" s="39"/>
      <c r="AC114" s="39"/>
      <c r="AD114" s="39"/>
      <c r="AE114" s="39"/>
      <c r="AT114" s="18" t="s">
        <v>146</v>
      </c>
      <c r="AU114" s="18" t="s">
        <v>83</v>
      </c>
    </row>
    <row r="115" s="15" customFormat="1">
      <c r="A115" s="15"/>
      <c r="B115" s="268"/>
      <c r="C115" s="269"/>
      <c r="D115" s="232" t="s">
        <v>148</v>
      </c>
      <c r="E115" s="270" t="s">
        <v>19</v>
      </c>
      <c r="F115" s="271" t="s">
        <v>782</v>
      </c>
      <c r="G115" s="269"/>
      <c r="H115" s="270" t="s">
        <v>19</v>
      </c>
      <c r="I115" s="272"/>
      <c r="J115" s="269"/>
      <c r="K115" s="269"/>
      <c r="L115" s="273"/>
      <c r="M115" s="274"/>
      <c r="N115" s="275"/>
      <c r="O115" s="275"/>
      <c r="P115" s="275"/>
      <c r="Q115" s="275"/>
      <c r="R115" s="275"/>
      <c r="S115" s="275"/>
      <c r="T115" s="276"/>
      <c r="U115" s="15"/>
      <c r="V115" s="15"/>
      <c r="W115" s="15"/>
      <c r="X115" s="15"/>
      <c r="Y115" s="15"/>
      <c r="Z115" s="15"/>
      <c r="AA115" s="15"/>
      <c r="AB115" s="15"/>
      <c r="AC115" s="15"/>
      <c r="AD115" s="15"/>
      <c r="AE115" s="15"/>
      <c r="AT115" s="277" t="s">
        <v>148</v>
      </c>
      <c r="AU115" s="277" t="s">
        <v>83</v>
      </c>
      <c r="AV115" s="15" t="s">
        <v>81</v>
      </c>
      <c r="AW115" s="15" t="s">
        <v>35</v>
      </c>
      <c r="AX115" s="15" t="s">
        <v>73</v>
      </c>
      <c r="AY115" s="277" t="s">
        <v>137</v>
      </c>
    </row>
    <row r="116" s="13" customFormat="1">
      <c r="A116" s="13"/>
      <c r="B116" s="236"/>
      <c r="C116" s="237"/>
      <c r="D116" s="232" t="s">
        <v>148</v>
      </c>
      <c r="E116" s="238" t="s">
        <v>19</v>
      </c>
      <c r="F116" s="239" t="s">
        <v>787</v>
      </c>
      <c r="G116" s="237"/>
      <c r="H116" s="240">
        <v>450</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148</v>
      </c>
      <c r="AU116" s="246" t="s">
        <v>83</v>
      </c>
      <c r="AV116" s="13" t="s">
        <v>83</v>
      </c>
      <c r="AW116" s="13" t="s">
        <v>35</v>
      </c>
      <c r="AX116" s="13" t="s">
        <v>73</v>
      </c>
      <c r="AY116" s="246" t="s">
        <v>137</v>
      </c>
    </row>
    <row r="117" s="14" customFormat="1">
      <c r="A117" s="14"/>
      <c r="B117" s="247"/>
      <c r="C117" s="248"/>
      <c r="D117" s="232" t="s">
        <v>148</v>
      </c>
      <c r="E117" s="249" t="s">
        <v>19</v>
      </c>
      <c r="F117" s="250" t="s">
        <v>150</v>
      </c>
      <c r="G117" s="248"/>
      <c r="H117" s="251">
        <v>450</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148</v>
      </c>
      <c r="AU117" s="257" t="s">
        <v>83</v>
      </c>
      <c r="AV117" s="14" t="s">
        <v>144</v>
      </c>
      <c r="AW117" s="14" t="s">
        <v>35</v>
      </c>
      <c r="AX117" s="14" t="s">
        <v>81</v>
      </c>
      <c r="AY117" s="257" t="s">
        <v>137</v>
      </c>
    </row>
    <row r="118" s="2" customFormat="1" ht="16.5" customHeight="1">
      <c r="A118" s="39"/>
      <c r="B118" s="40"/>
      <c r="C118" s="219" t="s">
        <v>167</v>
      </c>
      <c r="D118" s="219" t="s">
        <v>139</v>
      </c>
      <c r="E118" s="220" t="s">
        <v>788</v>
      </c>
      <c r="F118" s="221" t="s">
        <v>789</v>
      </c>
      <c r="G118" s="222" t="s">
        <v>142</v>
      </c>
      <c r="H118" s="223">
        <v>90</v>
      </c>
      <c r="I118" s="224"/>
      <c r="J118" s="225">
        <f>ROUND(I118*H118,2)</f>
        <v>0</v>
      </c>
      <c r="K118" s="221" t="s">
        <v>143</v>
      </c>
      <c r="L118" s="45"/>
      <c r="M118" s="226" t="s">
        <v>19</v>
      </c>
      <c r="N118" s="227" t="s">
        <v>44</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144</v>
      </c>
      <c r="AT118" s="230" t="s">
        <v>139</v>
      </c>
      <c r="AU118" s="230" t="s">
        <v>83</v>
      </c>
      <c r="AY118" s="18" t="s">
        <v>137</v>
      </c>
      <c r="BE118" s="231">
        <f>IF(N118="základní",J118,0)</f>
        <v>0</v>
      </c>
      <c r="BF118" s="231">
        <f>IF(N118="snížená",J118,0)</f>
        <v>0</v>
      </c>
      <c r="BG118" s="231">
        <f>IF(N118="zákl. přenesená",J118,0)</f>
        <v>0</v>
      </c>
      <c r="BH118" s="231">
        <f>IF(N118="sníž. přenesená",J118,0)</f>
        <v>0</v>
      </c>
      <c r="BI118" s="231">
        <f>IF(N118="nulová",J118,0)</f>
        <v>0</v>
      </c>
      <c r="BJ118" s="18" t="s">
        <v>81</v>
      </c>
      <c r="BK118" s="231">
        <f>ROUND(I118*H118,2)</f>
        <v>0</v>
      </c>
      <c r="BL118" s="18" t="s">
        <v>144</v>
      </c>
      <c r="BM118" s="230" t="s">
        <v>1113</v>
      </c>
    </row>
    <row r="119" s="2" customFormat="1">
      <c r="A119" s="39"/>
      <c r="B119" s="40"/>
      <c r="C119" s="41"/>
      <c r="D119" s="232" t="s">
        <v>146</v>
      </c>
      <c r="E119" s="41"/>
      <c r="F119" s="233" t="s">
        <v>791</v>
      </c>
      <c r="G119" s="41"/>
      <c r="H119" s="41"/>
      <c r="I119" s="137"/>
      <c r="J119" s="41"/>
      <c r="K119" s="41"/>
      <c r="L119" s="45"/>
      <c r="M119" s="234"/>
      <c r="N119" s="235"/>
      <c r="O119" s="85"/>
      <c r="P119" s="85"/>
      <c r="Q119" s="85"/>
      <c r="R119" s="85"/>
      <c r="S119" s="85"/>
      <c r="T119" s="86"/>
      <c r="U119" s="39"/>
      <c r="V119" s="39"/>
      <c r="W119" s="39"/>
      <c r="X119" s="39"/>
      <c r="Y119" s="39"/>
      <c r="Z119" s="39"/>
      <c r="AA119" s="39"/>
      <c r="AB119" s="39"/>
      <c r="AC119" s="39"/>
      <c r="AD119" s="39"/>
      <c r="AE119" s="39"/>
      <c r="AT119" s="18" t="s">
        <v>146</v>
      </c>
      <c r="AU119" s="18" t="s">
        <v>83</v>
      </c>
    </row>
    <row r="120" s="15" customFormat="1">
      <c r="A120" s="15"/>
      <c r="B120" s="268"/>
      <c r="C120" s="269"/>
      <c r="D120" s="232" t="s">
        <v>148</v>
      </c>
      <c r="E120" s="270" t="s">
        <v>19</v>
      </c>
      <c r="F120" s="271" t="s">
        <v>782</v>
      </c>
      <c r="G120" s="269"/>
      <c r="H120" s="270" t="s">
        <v>19</v>
      </c>
      <c r="I120" s="272"/>
      <c r="J120" s="269"/>
      <c r="K120" s="269"/>
      <c r="L120" s="273"/>
      <c r="M120" s="274"/>
      <c r="N120" s="275"/>
      <c r="O120" s="275"/>
      <c r="P120" s="275"/>
      <c r="Q120" s="275"/>
      <c r="R120" s="275"/>
      <c r="S120" s="275"/>
      <c r="T120" s="276"/>
      <c r="U120" s="15"/>
      <c r="V120" s="15"/>
      <c r="W120" s="15"/>
      <c r="X120" s="15"/>
      <c r="Y120" s="15"/>
      <c r="Z120" s="15"/>
      <c r="AA120" s="15"/>
      <c r="AB120" s="15"/>
      <c r="AC120" s="15"/>
      <c r="AD120" s="15"/>
      <c r="AE120" s="15"/>
      <c r="AT120" s="277" t="s">
        <v>148</v>
      </c>
      <c r="AU120" s="277" t="s">
        <v>83</v>
      </c>
      <c r="AV120" s="15" t="s">
        <v>81</v>
      </c>
      <c r="AW120" s="15" t="s">
        <v>35</v>
      </c>
      <c r="AX120" s="15" t="s">
        <v>73</v>
      </c>
      <c r="AY120" s="277" t="s">
        <v>137</v>
      </c>
    </row>
    <row r="121" s="13" customFormat="1">
      <c r="A121" s="13"/>
      <c r="B121" s="236"/>
      <c r="C121" s="237"/>
      <c r="D121" s="232" t="s">
        <v>148</v>
      </c>
      <c r="E121" s="238" t="s">
        <v>19</v>
      </c>
      <c r="F121" s="239" t="s">
        <v>792</v>
      </c>
      <c r="G121" s="237"/>
      <c r="H121" s="240">
        <v>90</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148</v>
      </c>
      <c r="AU121" s="246" t="s">
        <v>83</v>
      </c>
      <c r="AV121" s="13" t="s">
        <v>83</v>
      </c>
      <c r="AW121" s="13" t="s">
        <v>35</v>
      </c>
      <c r="AX121" s="13" t="s">
        <v>73</v>
      </c>
      <c r="AY121" s="246" t="s">
        <v>137</v>
      </c>
    </row>
    <row r="122" s="14" customFormat="1">
      <c r="A122" s="14"/>
      <c r="B122" s="247"/>
      <c r="C122" s="248"/>
      <c r="D122" s="232" t="s">
        <v>148</v>
      </c>
      <c r="E122" s="249" t="s">
        <v>19</v>
      </c>
      <c r="F122" s="250" t="s">
        <v>150</v>
      </c>
      <c r="G122" s="248"/>
      <c r="H122" s="251">
        <v>90</v>
      </c>
      <c r="I122" s="252"/>
      <c r="J122" s="248"/>
      <c r="K122" s="248"/>
      <c r="L122" s="253"/>
      <c r="M122" s="254"/>
      <c r="N122" s="255"/>
      <c r="O122" s="255"/>
      <c r="P122" s="255"/>
      <c r="Q122" s="255"/>
      <c r="R122" s="255"/>
      <c r="S122" s="255"/>
      <c r="T122" s="256"/>
      <c r="U122" s="14"/>
      <c r="V122" s="14"/>
      <c r="W122" s="14"/>
      <c r="X122" s="14"/>
      <c r="Y122" s="14"/>
      <c r="Z122" s="14"/>
      <c r="AA122" s="14"/>
      <c r="AB122" s="14"/>
      <c r="AC122" s="14"/>
      <c r="AD122" s="14"/>
      <c r="AE122" s="14"/>
      <c r="AT122" s="257" t="s">
        <v>148</v>
      </c>
      <c r="AU122" s="257" t="s">
        <v>83</v>
      </c>
      <c r="AV122" s="14" t="s">
        <v>144</v>
      </c>
      <c r="AW122" s="14" t="s">
        <v>35</v>
      </c>
      <c r="AX122" s="14" t="s">
        <v>81</v>
      </c>
      <c r="AY122" s="257" t="s">
        <v>137</v>
      </c>
    </row>
    <row r="123" s="2" customFormat="1" ht="24" customHeight="1">
      <c r="A123" s="39"/>
      <c r="B123" s="40"/>
      <c r="C123" s="219" t="s">
        <v>172</v>
      </c>
      <c r="D123" s="219" t="s">
        <v>139</v>
      </c>
      <c r="E123" s="220" t="s">
        <v>793</v>
      </c>
      <c r="F123" s="221" t="s">
        <v>794</v>
      </c>
      <c r="G123" s="222" t="s">
        <v>142</v>
      </c>
      <c r="H123" s="223">
        <v>6750</v>
      </c>
      <c r="I123" s="224"/>
      <c r="J123" s="225">
        <f>ROUND(I123*H123,2)</f>
        <v>0</v>
      </c>
      <c r="K123" s="221" t="s">
        <v>143</v>
      </c>
      <c r="L123" s="45"/>
      <c r="M123" s="226" t="s">
        <v>19</v>
      </c>
      <c r="N123" s="227" t="s">
        <v>44</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144</v>
      </c>
      <c r="AT123" s="230" t="s">
        <v>139</v>
      </c>
      <c r="AU123" s="230" t="s">
        <v>83</v>
      </c>
      <c r="AY123" s="18" t="s">
        <v>137</v>
      </c>
      <c r="BE123" s="231">
        <f>IF(N123="základní",J123,0)</f>
        <v>0</v>
      </c>
      <c r="BF123" s="231">
        <f>IF(N123="snížená",J123,0)</f>
        <v>0</v>
      </c>
      <c r="BG123" s="231">
        <f>IF(N123="zákl. přenesená",J123,0)</f>
        <v>0</v>
      </c>
      <c r="BH123" s="231">
        <f>IF(N123="sníž. přenesená",J123,0)</f>
        <v>0</v>
      </c>
      <c r="BI123" s="231">
        <f>IF(N123="nulová",J123,0)</f>
        <v>0</v>
      </c>
      <c r="BJ123" s="18" t="s">
        <v>81</v>
      </c>
      <c r="BK123" s="231">
        <f>ROUND(I123*H123,2)</f>
        <v>0</v>
      </c>
      <c r="BL123" s="18" t="s">
        <v>144</v>
      </c>
      <c r="BM123" s="230" t="s">
        <v>1114</v>
      </c>
    </row>
    <row r="124" s="2" customFormat="1">
      <c r="A124" s="39"/>
      <c r="B124" s="40"/>
      <c r="C124" s="41"/>
      <c r="D124" s="232" t="s">
        <v>146</v>
      </c>
      <c r="E124" s="41"/>
      <c r="F124" s="233" t="s">
        <v>791</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146</v>
      </c>
      <c r="AU124" s="18" t="s">
        <v>83</v>
      </c>
    </row>
    <row r="125" s="15" customFormat="1">
      <c r="A125" s="15"/>
      <c r="B125" s="268"/>
      <c r="C125" s="269"/>
      <c r="D125" s="232" t="s">
        <v>148</v>
      </c>
      <c r="E125" s="270" t="s">
        <v>19</v>
      </c>
      <c r="F125" s="271" t="s">
        <v>782</v>
      </c>
      <c r="G125" s="269"/>
      <c r="H125" s="270" t="s">
        <v>19</v>
      </c>
      <c r="I125" s="272"/>
      <c r="J125" s="269"/>
      <c r="K125" s="269"/>
      <c r="L125" s="273"/>
      <c r="M125" s="274"/>
      <c r="N125" s="275"/>
      <c r="O125" s="275"/>
      <c r="P125" s="275"/>
      <c r="Q125" s="275"/>
      <c r="R125" s="275"/>
      <c r="S125" s="275"/>
      <c r="T125" s="276"/>
      <c r="U125" s="15"/>
      <c r="V125" s="15"/>
      <c r="W125" s="15"/>
      <c r="X125" s="15"/>
      <c r="Y125" s="15"/>
      <c r="Z125" s="15"/>
      <c r="AA125" s="15"/>
      <c r="AB125" s="15"/>
      <c r="AC125" s="15"/>
      <c r="AD125" s="15"/>
      <c r="AE125" s="15"/>
      <c r="AT125" s="277" t="s">
        <v>148</v>
      </c>
      <c r="AU125" s="277" t="s">
        <v>83</v>
      </c>
      <c r="AV125" s="15" t="s">
        <v>81</v>
      </c>
      <c r="AW125" s="15" t="s">
        <v>35</v>
      </c>
      <c r="AX125" s="15" t="s">
        <v>73</v>
      </c>
      <c r="AY125" s="277" t="s">
        <v>137</v>
      </c>
    </row>
    <row r="126" s="13" customFormat="1">
      <c r="A126" s="13"/>
      <c r="B126" s="236"/>
      <c r="C126" s="237"/>
      <c r="D126" s="232" t="s">
        <v>148</v>
      </c>
      <c r="E126" s="238" t="s">
        <v>19</v>
      </c>
      <c r="F126" s="239" t="s">
        <v>796</v>
      </c>
      <c r="G126" s="237"/>
      <c r="H126" s="240">
        <v>6750</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148</v>
      </c>
      <c r="AU126" s="246" t="s">
        <v>83</v>
      </c>
      <c r="AV126" s="13" t="s">
        <v>83</v>
      </c>
      <c r="AW126" s="13" t="s">
        <v>35</v>
      </c>
      <c r="AX126" s="13" t="s">
        <v>73</v>
      </c>
      <c r="AY126" s="246" t="s">
        <v>137</v>
      </c>
    </row>
    <row r="127" s="14" customFormat="1">
      <c r="A127" s="14"/>
      <c r="B127" s="247"/>
      <c r="C127" s="248"/>
      <c r="D127" s="232" t="s">
        <v>148</v>
      </c>
      <c r="E127" s="249" t="s">
        <v>19</v>
      </c>
      <c r="F127" s="250" t="s">
        <v>150</v>
      </c>
      <c r="G127" s="248"/>
      <c r="H127" s="251">
        <v>6750</v>
      </c>
      <c r="I127" s="252"/>
      <c r="J127" s="248"/>
      <c r="K127" s="248"/>
      <c r="L127" s="253"/>
      <c r="M127" s="254"/>
      <c r="N127" s="255"/>
      <c r="O127" s="255"/>
      <c r="P127" s="255"/>
      <c r="Q127" s="255"/>
      <c r="R127" s="255"/>
      <c r="S127" s="255"/>
      <c r="T127" s="256"/>
      <c r="U127" s="14"/>
      <c r="V127" s="14"/>
      <c r="W127" s="14"/>
      <c r="X127" s="14"/>
      <c r="Y127" s="14"/>
      <c r="Z127" s="14"/>
      <c r="AA127" s="14"/>
      <c r="AB127" s="14"/>
      <c r="AC127" s="14"/>
      <c r="AD127" s="14"/>
      <c r="AE127" s="14"/>
      <c r="AT127" s="257" t="s">
        <v>148</v>
      </c>
      <c r="AU127" s="257" t="s">
        <v>83</v>
      </c>
      <c r="AV127" s="14" t="s">
        <v>144</v>
      </c>
      <c r="AW127" s="14" t="s">
        <v>35</v>
      </c>
      <c r="AX127" s="14" t="s">
        <v>81</v>
      </c>
      <c r="AY127" s="257" t="s">
        <v>137</v>
      </c>
    </row>
    <row r="128" s="2" customFormat="1" ht="16.5" customHeight="1">
      <c r="A128" s="39"/>
      <c r="B128" s="40"/>
      <c r="C128" s="219" t="s">
        <v>176</v>
      </c>
      <c r="D128" s="219" t="s">
        <v>139</v>
      </c>
      <c r="E128" s="220" t="s">
        <v>797</v>
      </c>
      <c r="F128" s="221" t="s">
        <v>798</v>
      </c>
      <c r="G128" s="222" t="s">
        <v>142</v>
      </c>
      <c r="H128" s="223">
        <v>3</v>
      </c>
      <c r="I128" s="224"/>
      <c r="J128" s="225">
        <f>ROUND(I128*H128,2)</f>
        <v>0</v>
      </c>
      <c r="K128" s="221" t="s">
        <v>19</v>
      </c>
      <c r="L128" s="45"/>
      <c r="M128" s="226" t="s">
        <v>19</v>
      </c>
      <c r="N128" s="227" t="s">
        <v>44</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144</v>
      </c>
      <c r="AT128" s="230" t="s">
        <v>139</v>
      </c>
      <c r="AU128" s="230" t="s">
        <v>83</v>
      </c>
      <c r="AY128" s="18" t="s">
        <v>137</v>
      </c>
      <c r="BE128" s="231">
        <f>IF(N128="základní",J128,0)</f>
        <v>0</v>
      </c>
      <c r="BF128" s="231">
        <f>IF(N128="snížená",J128,0)</f>
        <v>0</v>
      </c>
      <c r="BG128" s="231">
        <f>IF(N128="zákl. přenesená",J128,0)</f>
        <v>0</v>
      </c>
      <c r="BH128" s="231">
        <f>IF(N128="sníž. přenesená",J128,0)</f>
        <v>0</v>
      </c>
      <c r="BI128" s="231">
        <f>IF(N128="nulová",J128,0)</f>
        <v>0</v>
      </c>
      <c r="BJ128" s="18" t="s">
        <v>81</v>
      </c>
      <c r="BK128" s="231">
        <f>ROUND(I128*H128,2)</f>
        <v>0</v>
      </c>
      <c r="BL128" s="18" t="s">
        <v>144</v>
      </c>
      <c r="BM128" s="230" t="s">
        <v>1115</v>
      </c>
    </row>
    <row r="129" s="15" customFormat="1">
      <c r="A129" s="15"/>
      <c r="B129" s="268"/>
      <c r="C129" s="269"/>
      <c r="D129" s="232" t="s">
        <v>148</v>
      </c>
      <c r="E129" s="270" t="s">
        <v>19</v>
      </c>
      <c r="F129" s="271" t="s">
        <v>782</v>
      </c>
      <c r="G129" s="269"/>
      <c r="H129" s="270" t="s">
        <v>19</v>
      </c>
      <c r="I129" s="272"/>
      <c r="J129" s="269"/>
      <c r="K129" s="269"/>
      <c r="L129" s="273"/>
      <c r="M129" s="274"/>
      <c r="N129" s="275"/>
      <c r="O129" s="275"/>
      <c r="P129" s="275"/>
      <c r="Q129" s="275"/>
      <c r="R129" s="275"/>
      <c r="S129" s="275"/>
      <c r="T129" s="276"/>
      <c r="U129" s="15"/>
      <c r="V129" s="15"/>
      <c r="W129" s="15"/>
      <c r="X129" s="15"/>
      <c r="Y129" s="15"/>
      <c r="Z129" s="15"/>
      <c r="AA129" s="15"/>
      <c r="AB129" s="15"/>
      <c r="AC129" s="15"/>
      <c r="AD129" s="15"/>
      <c r="AE129" s="15"/>
      <c r="AT129" s="277" t="s">
        <v>148</v>
      </c>
      <c r="AU129" s="277" t="s">
        <v>83</v>
      </c>
      <c r="AV129" s="15" t="s">
        <v>81</v>
      </c>
      <c r="AW129" s="15" t="s">
        <v>35</v>
      </c>
      <c r="AX129" s="15" t="s">
        <v>73</v>
      </c>
      <c r="AY129" s="277" t="s">
        <v>137</v>
      </c>
    </row>
    <row r="130" s="13" customFormat="1">
      <c r="A130" s="13"/>
      <c r="B130" s="236"/>
      <c r="C130" s="237"/>
      <c r="D130" s="232" t="s">
        <v>148</v>
      </c>
      <c r="E130" s="238" t="s">
        <v>19</v>
      </c>
      <c r="F130" s="239" t="s">
        <v>800</v>
      </c>
      <c r="G130" s="237"/>
      <c r="H130" s="240">
        <v>3</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148</v>
      </c>
      <c r="AU130" s="246" t="s">
        <v>83</v>
      </c>
      <c r="AV130" s="13" t="s">
        <v>83</v>
      </c>
      <c r="AW130" s="13" t="s">
        <v>35</v>
      </c>
      <c r="AX130" s="13" t="s">
        <v>73</v>
      </c>
      <c r="AY130" s="246" t="s">
        <v>137</v>
      </c>
    </row>
    <row r="131" s="14" customFormat="1">
      <c r="A131" s="14"/>
      <c r="B131" s="247"/>
      <c r="C131" s="248"/>
      <c r="D131" s="232" t="s">
        <v>148</v>
      </c>
      <c r="E131" s="249" t="s">
        <v>19</v>
      </c>
      <c r="F131" s="250" t="s">
        <v>150</v>
      </c>
      <c r="G131" s="248"/>
      <c r="H131" s="251">
        <v>3</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148</v>
      </c>
      <c r="AU131" s="257" t="s">
        <v>83</v>
      </c>
      <c r="AV131" s="14" t="s">
        <v>144</v>
      </c>
      <c r="AW131" s="14" t="s">
        <v>35</v>
      </c>
      <c r="AX131" s="14" t="s">
        <v>81</v>
      </c>
      <c r="AY131" s="257" t="s">
        <v>137</v>
      </c>
    </row>
    <row r="132" s="2" customFormat="1" ht="16.5" customHeight="1">
      <c r="A132" s="39"/>
      <c r="B132" s="40"/>
      <c r="C132" s="219" t="s">
        <v>181</v>
      </c>
      <c r="D132" s="219" t="s">
        <v>139</v>
      </c>
      <c r="E132" s="220" t="s">
        <v>801</v>
      </c>
      <c r="F132" s="221" t="s">
        <v>802</v>
      </c>
      <c r="G132" s="222" t="s">
        <v>142</v>
      </c>
      <c r="H132" s="223">
        <v>1</v>
      </c>
      <c r="I132" s="224"/>
      <c r="J132" s="225">
        <f>ROUND(I132*H132,2)</f>
        <v>0</v>
      </c>
      <c r="K132" s="221" t="s">
        <v>19</v>
      </c>
      <c r="L132" s="45"/>
      <c r="M132" s="226" t="s">
        <v>19</v>
      </c>
      <c r="N132" s="227" t="s">
        <v>44</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144</v>
      </c>
      <c r="AT132" s="230" t="s">
        <v>139</v>
      </c>
      <c r="AU132" s="230" t="s">
        <v>83</v>
      </c>
      <c r="AY132" s="18" t="s">
        <v>137</v>
      </c>
      <c r="BE132" s="231">
        <f>IF(N132="základní",J132,0)</f>
        <v>0</v>
      </c>
      <c r="BF132" s="231">
        <f>IF(N132="snížená",J132,0)</f>
        <v>0</v>
      </c>
      <c r="BG132" s="231">
        <f>IF(N132="zákl. přenesená",J132,0)</f>
        <v>0</v>
      </c>
      <c r="BH132" s="231">
        <f>IF(N132="sníž. přenesená",J132,0)</f>
        <v>0</v>
      </c>
      <c r="BI132" s="231">
        <f>IF(N132="nulová",J132,0)</f>
        <v>0</v>
      </c>
      <c r="BJ132" s="18" t="s">
        <v>81</v>
      </c>
      <c r="BK132" s="231">
        <f>ROUND(I132*H132,2)</f>
        <v>0</v>
      </c>
      <c r="BL132" s="18" t="s">
        <v>144</v>
      </c>
      <c r="BM132" s="230" t="s">
        <v>1116</v>
      </c>
    </row>
    <row r="133" s="15" customFormat="1">
      <c r="A133" s="15"/>
      <c r="B133" s="268"/>
      <c r="C133" s="269"/>
      <c r="D133" s="232" t="s">
        <v>148</v>
      </c>
      <c r="E133" s="270" t="s">
        <v>19</v>
      </c>
      <c r="F133" s="271" t="s">
        <v>804</v>
      </c>
      <c r="G133" s="269"/>
      <c r="H133" s="270" t="s">
        <v>19</v>
      </c>
      <c r="I133" s="272"/>
      <c r="J133" s="269"/>
      <c r="K133" s="269"/>
      <c r="L133" s="273"/>
      <c r="M133" s="274"/>
      <c r="N133" s="275"/>
      <c r="O133" s="275"/>
      <c r="P133" s="275"/>
      <c r="Q133" s="275"/>
      <c r="R133" s="275"/>
      <c r="S133" s="275"/>
      <c r="T133" s="276"/>
      <c r="U133" s="15"/>
      <c r="V133" s="15"/>
      <c r="W133" s="15"/>
      <c r="X133" s="15"/>
      <c r="Y133" s="15"/>
      <c r="Z133" s="15"/>
      <c r="AA133" s="15"/>
      <c r="AB133" s="15"/>
      <c r="AC133" s="15"/>
      <c r="AD133" s="15"/>
      <c r="AE133" s="15"/>
      <c r="AT133" s="277" t="s">
        <v>148</v>
      </c>
      <c r="AU133" s="277" t="s">
        <v>83</v>
      </c>
      <c r="AV133" s="15" t="s">
        <v>81</v>
      </c>
      <c r="AW133" s="15" t="s">
        <v>35</v>
      </c>
      <c r="AX133" s="15" t="s">
        <v>73</v>
      </c>
      <c r="AY133" s="277" t="s">
        <v>137</v>
      </c>
    </row>
    <row r="134" s="13" customFormat="1">
      <c r="A134" s="13"/>
      <c r="B134" s="236"/>
      <c r="C134" s="237"/>
      <c r="D134" s="232" t="s">
        <v>148</v>
      </c>
      <c r="E134" s="238" t="s">
        <v>19</v>
      </c>
      <c r="F134" s="239" t="s">
        <v>805</v>
      </c>
      <c r="G134" s="237"/>
      <c r="H134" s="240">
        <v>1</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148</v>
      </c>
      <c r="AU134" s="246" t="s">
        <v>83</v>
      </c>
      <c r="AV134" s="13" t="s">
        <v>83</v>
      </c>
      <c r="AW134" s="13" t="s">
        <v>35</v>
      </c>
      <c r="AX134" s="13" t="s">
        <v>73</v>
      </c>
      <c r="AY134" s="246" t="s">
        <v>137</v>
      </c>
    </row>
    <row r="135" s="14" customFormat="1">
      <c r="A135" s="14"/>
      <c r="B135" s="247"/>
      <c r="C135" s="248"/>
      <c r="D135" s="232" t="s">
        <v>148</v>
      </c>
      <c r="E135" s="249" t="s">
        <v>19</v>
      </c>
      <c r="F135" s="250" t="s">
        <v>150</v>
      </c>
      <c r="G135" s="248"/>
      <c r="H135" s="251">
        <v>1</v>
      </c>
      <c r="I135" s="252"/>
      <c r="J135" s="248"/>
      <c r="K135" s="248"/>
      <c r="L135" s="253"/>
      <c r="M135" s="254"/>
      <c r="N135" s="255"/>
      <c r="O135" s="255"/>
      <c r="P135" s="255"/>
      <c r="Q135" s="255"/>
      <c r="R135" s="255"/>
      <c r="S135" s="255"/>
      <c r="T135" s="256"/>
      <c r="U135" s="14"/>
      <c r="V135" s="14"/>
      <c r="W135" s="14"/>
      <c r="X135" s="14"/>
      <c r="Y135" s="14"/>
      <c r="Z135" s="14"/>
      <c r="AA135" s="14"/>
      <c r="AB135" s="14"/>
      <c r="AC135" s="14"/>
      <c r="AD135" s="14"/>
      <c r="AE135" s="14"/>
      <c r="AT135" s="257" t="s">
        <v>148</v>
      </c>
      <c r="AU135" s="257" t="s">
        <v>83</v>
      </c>
      <c r="AV135" s="14" t="s">
        <v>144</v>
      </c>
      <c r="AW135" s="14" t="s">
        <v>35</v>
      </c>
      <c r="AX135" s="14" t="s">
        <v>81</v>
      </c>
      <c r="AY135" s="257" t="s">
        <v>137</v>
      </c>
    </row>
    <row r="136" s="2" customFormat="1" ht="16.5" customHeight="1">
      <c r="A136" s="39"/>
      <c r="B136" s="40"/>
      <c r="C136" s="219" t="s">
        <v>186</v>
      </c>
      <c r="D136" s="219" t="s">
        <v>139</v>
      </c>
      <c r="E136" s="220" t="s">
        <v>806</v>
      </c>
      <c r="F136" s="221" t="s">
        <v>807</v>
      </c>
      <c r="G136" s="222" t="s">
        <v>202</v>
      </c>
      <c r="H136" s="223">
        <v>520</v>
      </c>
      <c r="I136" s="224"/>
      <c r="J136" s="225">
        <f>ROUND(I136*H136,2)</f>
        <v>0</v>
      </c>
      <c r="K136" s="221" t="s">
        <v>143</v>
      </c>
      <c r="L136" s="45"/>
      <c r="M136" s="226" t="s">
        <v>19</v>
      </c>
      <c r="N136" s="227" t="s">
        <v>44</v>
      </c>
      <c r="O136" s="85"/>
      <c r="P136" s="228">
        <f>O136*H136</f>
        <v>0</v>
      </c>
      <c r="Q136" s="228">
        <v>0.0020100000000000001</v>
      </c>
      <c r="R136" s="228">
        <f>Q136*H136</f>
        <v>1.0452000000000001</v>
      </c>
      <c r="S136" s="228">
        <v>0</v>
      </c>
      <c r="T136" s="229">
        <f>S136*H136</f>
        <v>0</v>
      </c>
      <c r="U136" s="39"/>
      <c r="V136" s="39"/>
      <c r="W136" s="39"/>
      <c r="X136" s="39"/>
      <c r="Y136" s="39"/>
      <c r="Z136" s="39"/>
      <c r="AA136" s="39"/>
      <c r="AB136" s="39"/>
      <c r="AC136" s="39"/>
      <c r="AD136" s="39"/>
      <c r="AE136" s="39"/>
      <c r="AR136" s="230" t="s">
        <v>144</v>
      </c>
      <c r="AT136" s="230" t="s">
        <v>139</v>
      </c>
      <c r="AU136" s="230" t="s">
        <v>83</v>
      </c>
      <c r="AY136" s="18" t="s">
        <v>137</v>
      </c>
      <c r="BE136" s="231">
        <f>IF(N136="základní",J136,0)</f>
        <v>0</v>
      </c>
      <c r="BF136" s="231">
        <f>IF(N136="snížená",J136,0)</f>
        <v>0</v>
      </c>
      <c r="BG136" s="231">
        <f>IF(N136="zákl. přenesená",J136,0)</f>
        <v>0</v>
      </c>
      <c r="BH136" s="231">
        <f>IF(N136="sníž. přenesená",J136,0)</f>
        <v>0</v>
      </c>
      <c r="BI136" s="231">
        <f>IF(N136="nulová",J136,0)</f>
        <v>0</v>
      </c>
      <c r="BJ136" s="18" t="s">
        <v>81</v>
      </c>
      <c r="BK136" s="231">
        <f>ROUND(I136*H136,2)</f>
        <v>0</v>
      </c>
      <c r="BL136" s="18" t="s">
        <v>144</v>
      </c>
      <c r="BM136" s="230" t="s">
        <v>1117</v>
      </c>
    </row>
    <row r="137" s="2" customFormat="1">
      <c r="A137" s="39"/>
      <c r="B137" s="40"/>
      <c r="C137" s="41"/>
      <c r="D137" s="232" t="s">
        <v>146</v>
      </c>
      <c r="E137" s="41"/>
      <c r="F137" s="233" t="s">
        <v>809</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146</v>
      </c>
      <c r="AU137" s="18" t="s">
        <v>83</v>
      </c>
    </row>
    <row r="138" s="15" customFormat="1">
      <c r="A138" s="15"/>
      <c r="B138" s="268"/>
      <c r="C138" s="269"/>
      <c r="D138" s="232" t="s">
        <v>148</v>
      </c>
      <c r="E138" s="270" t="s">
        <v>19</v>
      </c>
      <c r="F138" s="271" t="s">
        <v>782</v>
      </c>
      <c r="G138" s="269"/>
      <c r="H138" s="270" t="s">
        <v>19</v>
      </c>
      <c r="I138" s="272"/>
      <c r="J138" s="269"/>
      <c r="K138" s="269"/>
      <c r="L138" s="273"/>
      <c r="M138" s="274"/>
      <c r="N138" s="275"/>
      <c r="O138" s="275"/>
      <c r="P138" s="275"/>
      <c r="Q138" s="275"/>
      <c r="R138" s="275"/>
      <c r="S138" s="275"/>
      <c r="T138" s="276"/>
      <c r="U138" s="15"/>
      <c r="V138" s="15"/>
      <c r="W138" s="15"/>
      <c r="X138" s="15"/>
      <c r="Y138" s="15"/>
      <c r="Z138" s="15"/>
      <c r="AA138" s="15"/>
      <c r="AB138" s="15"/>
      <c r="AC138" s="15"/>
      <c r="AD138" s="15"/>
      <c r="AE138" s="15"/>
      <c r="AT138" s="277" t="s">
        <v>148</v>
      </c>
      <c r="AU138" s="277" t="s">
        <v>83</v>
      </c>
      <c r="AV138" s="15" t="s">
        <v>81</v>
      </c>
      <c r="AW138" s="15" t="s">
        <v>35</v>
      </c>
      <c r="AX138" s="15" t="s">
        <v>73</v>
      </c>
      <c r="AY138" s="277" t="s">
        <v>137</v>
      </c>
    </row>
    <row r="139" s="13" customFormat="1">
      <c r="A139" s="13"/>
      <c r="B139" s="236"/>
      <c r="C139" s="237"/>
      <c r="D139" s="232" t="s">
        <v>148</v>
      </c>
      <c r="E139" s="238" t="s">
        <v>19</v>
      </c>
      <c r="F139" s="239" t="s">
        <v>810</v>
      </c>
      <c r="G139" s="237"/>
      <c r="H139" s="240">
        <v>520</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148</v>
      </c>
      <c r="AU139" s="246" t="s">
        <v>83</v>
      </c>
      <c r="AV139" s="13" t="s">
        <v>83</v>
      </c>
      <c r="AW139" s="13" t="s">
        <v>35</v>
      </c>
      <c r="AX139" s="13" t="s">
        <v>73</v>
      </c>
      <c r="AY139" s="246" t="s">
        <v>137</v>
      </c>
    </row>
    <row r="140" s="14" customFormat="1">
      <c r="A140" s="14"/>
      <c r="B140" s="247"/>
      <c r="C140" s="248"/>
      <c r="D140" s="232" t="s">
        <v>148</v>
      </c>
      <c r="E140" s="249" t="s">
        <v>19</v>
      </c>
      <c r="F140" s="250" t="s">
        <v>150</v>
      </c>
      <c r="G140" s="248"/>
      <c r="H140" s="251">
        <v>520</v>
      </c>
      <c r="I140" s="252"/>
      <c r="J140" s="248"/>
      <c r="K140" s="248"/>
      <c r="L140" s="253"/>
      <c r="M140" s="254"/>
      <c r="N140" s="255"/>
      <c r="O140" s="255"/>
      <c r="P140" s="255"/>
      <c r="Q140" s="255"/>
      <c r="R140" s="255"/>
      <c r="S140" s="255"/>
      <c r="T140" s="256"/>
      <c r="U140" s="14"/>
      <c r="V140" s="14"/>
      <c r="W140" s="14"/>
      <c r="X140" s="14"/>
      <c r="Y140" s="14"/>
      <c r="Z140" s="14"/>
      <c r="AA140" s="14"/>
      <c r="AB140" s="14"/>
      <c r="AC140" s="14"/>
      <c r="AD140" s="14"/>
      <c r="AE140" s="14"/>
      <c r="AT140" s="257" t="s">
        <v>148</v>
      </c>
      <c r="AU140" s="257" t="s">
        <v>83</v>
      </c>
      <c r="AV140" s="14" t="s">
        <v>144</v>
      </c>
      <c r="AW140" s="14" t="s">
        <v>35</v>
      </c>
      <c r="AX140" s="14" t="s">
        <v>81</v>
      </c>
      <c r="AY140" s="257" t="s">
        <v>137</v>
      </c>
    </row>
    <row r="141" s="2" customFormat="1" ht="16.5" customHeight="1">
      <c r="A141" s="39"/>
      <c r="B141" s="40"/>
      <c r="C141" s="219" t="s">
        <v>191</v>
      </c>
      <c r="D141" s="219" t="s">
        <v>139</v>
      </c>
      <c r="E141" s="220" t="s">
        <v>811</v>
      </c>
      <c r="F141" s="221" t="s">
        <v>812</v>
      </c>
      <c r="G141" s="222" t="s">
        <v>202</v>
      </c>
      <c r="H141" s="223">
        <v>520</v>
      </c>
      <c r="I141" s="224"/>
      <c r="J141" s="225">
        <f>ROUND(I141*H141,2)</f>
        <v>0</v>
      </c>
      <c r="K141" s="221" t="s">
        <v>143</v>
      </c>
      <c r="L141" s="45"/>
      <c r="M141" s="226" t="s">
        <v>19</v>
      </c>
      <c r="N141" s="227" t="s">
        <v>44</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144</v>
      </c>
      <c r="AT141" s="230" t="s">
        <v>139</v>
      </c>
      <c r="AU141" s="230" t="s">
        <v>83</v>
      </c>
      <c r="AY141" s="18" t="s">
        <v>137</v>
      </c>
      <c r="BE141" s="231">
        <f>IF(N141="základní",J141,0)</f>
        <v>0</v>
      </c>
      <c r="BF141" s="231">
        <f>IF(N141="snížená",J141,0)</f>
        <v>0</v>
      </c>
      <c r="BG141" s="231">
        <f>IF(N141="zákl. přenesená",J141,0)</f>
        <v>0</v>
      </c>
      <c r="BH141" s="231">
        <f>IF(N141="sníž. přenesená",J141,0)</f>
        <v>0</v>
      </c>
      <c r="BI141" s="231">
        <f>IF(N141="nulová",J141,0)</f>
        <v>0</v>
      </c>
      <c r="BJ141" s="18" t="s">
        <v>81</v>
      </c>
      <c r="BK141" s="231">
        <f>ROUND(I141*H141,2)</f>
        <v>0</v>
      </c>
      <c r="BL141" s="18" t="s">
        <v>144</v>
      </c>
      <c r="BM141" s="230" t="s">
        <v>1118</v>
      </c>
    </row>
    <row r="142" s="2" customFormat="1">
      <c r="A142" s="39"/>
      <c r="B142" s="40"/>
      <c r="C142" s="41"/>
      <c r="D142" s="232" t="s">
        <v>146</v>
      </c>
      <c r="E142" s="41"/>
      <c r="F142" s="233" t="s">
        <v>809</v>
      </c>
      <c r="G142" s="41"/>
      <c r="H142" s="41"/>
      <c r="I142" s="137"/>
      <c r="J142" s="41"/>
      <c r="K142" s="41"/>
      <c r="L142" s="45"/>
      <c r="M142" s="234"/>
      <c r="N142" s="235"/>
      <c r="O142" s="85"/>
      <c r="P142" s="85"/>
      <c r="Q142" s="85"/>
      <c r="R142" s="85"/>
      <c r="S142" s="85"/>
      <c r="T142" s="86"/>
      <c r="U142" s="39"/>
      <c r="V142" s="39"/>
      <c r="W142" s="39"/>
      <c r="X142" s="39"/>
      <c r="Y142" s="39"/>
      <c r="Z142" s="39"/>
      <c r="AA142" s="39"/>
      <c r="AB142" s="39"/>
      <c r="AC142" s="39"/>
      <c r="AD142" s="39"/>
      <c r="AE142" s="39"/>
      <c r="AT142" s="18" t="s">
        <v>146</v>
      </c>
      <c r="AU142" s="18" t="s">
        <v>83</v>
      </c>
    </row>
    <row r="143" s="15" customFormat="1">
      <c r="A143" s="15"/>
      <c r="B143" s="268"/>
      <c r="C143" s="269"/>
      <c r="D143" s="232" t="s">
        <v>148</v>
      </c>
      <c r="E143" s="270" t="s">
        <v>19</v>
      </c>
      <c r="F143" s="271" t="s">
        <v>782</v>
      </c>
      <c r="G143" s="269"/>
      <c r="H143" s="270" t="s">
        <v>19</v>
      </c>
      <c r="I143" s="272"/>
      <c r="J143" s="269"/>
      <c r="K143" s="269"/>
      <c r="L143" s="273"/>
      <c r="M143" s="274"/>
      <c r="N143" s="275"/>
      <c r="O143" s="275"/>
      <c r="P143" s="275"/>
      <c r="Q143" s="275"/>
      <c r="R143" s="275"/>
      <c r="S143" s="275"/>
      <c r="T143" s="276"/>
      <c r="U143" s="15"/>
      <c r="V143" s="15"/>
      <c r="W143" s="15"/>
      <c r="X143" s="15"/>
      <c r="Y143" s="15"/>
      <c r="Z143" s="15"/>
      <c r="AA143" s="15"/>
      <c r="AB143" s="15"/>
      <c r="AC143" s="15"/>
      <c r="AD143" s="15"/>
      <c r="AE143" s="15"/>
      <c r="AT143" s="277" t="s">
        <v>148</v>
      </c>
      <c r="AU143" s="277" t="s">
        <v>83</v>
      </c>
      <c r="AV143" s="15" t="s">
        <v>81</v>
      </c>
      <c r="AW143" s="15" t="s">
        <v>35</v>
      </c>
      <c r="AX143" s="15" t="s">
        <v>73</v>
      </c>
      <c r="AY143" s="277" t="s">
        <v>137</v>
      </c>
    </row>
    <row r="144" s="13" customFormat="1">
      <c r="A144" s="13"/>
      <c r="B144" s="236"/>
      <c r="C144" s="237"/>
      <c r="D144" s="232" t="s">
        <v>148</v>
      </c>
      <c r="E144" s="238" t="s">
        <v>19</v>
      </c>
      <c r="F144" s="239" t="s">
        <v>810</v>
      </c>
      <c r="G144" s="237"/>
      <c r="H144" s="240">
        <v>520</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148</v>
      </c>
      <c r="AU144" s="246" t="s">
        <v>83</v>
      </c>
      <c r="AV144" s="13" t="s">
        <v>83</v>
      </c>
      <c r="AW144" s="13" t="s">
        <v>35</v>
      </c>
      <c r="AX144" s="13" t="s">
        <v>73</v>
      </c>
      <c r="AY144" s="246" t="s">
        <v>137</v>
      </c>
    </row>
    <row r="145" s="14" customFormat="1">
      <c r="A145" s="14"/>
      <c r="B145" s="247"/>
      <c r="C145" s="248"/>
      <c r="D145" s="232" t="s">
        <v>148</v>
      </c>
      <c r="E145" s="249" t="s">
        <v>19</v>
      </c>
      <c r="F145" s="250" t="s">
        <v>150</v>
      </c>
      <c r="G145" s="248"/>
      <c r="H145" s="251">
        <v>520</v>
      </c>
      <c r="I145" s="252"/>
      <c r="J145" s="248"/>
      <c r="K145" s="248"/>
      <c r="L145" s="253"/>
      <c r="M145" s="278"/>
      <c r="N145" s="279"/>
      <c r="O145" s="279"/>
      <c r="P145" s="279"/>
      <c r="Q145" s="279"/>
      <c r="R145" s="279"/>
      <c r="S145" s="279"/>
      <c r="T145" s="280"/>
      <c r="U145" s="14"/>
      <c r="V145" s="14"/>
      <c r="W145" s="14"/>
      <c r="X145" s="14"/>
      <c r="Y145" s="14"/>
      <c r="Z145" s="14"/>
      <c r="AA145" s="14"/>
      <c r="AB145" s="14"/>
      <c r="AC145" s="14"/>
      <c r="AD145" s="14"/>
      <c r="AE145" s="14"/>
      <c r="AT145" s="257" t="s">
        <v>148</v>
      </c>
      <c r="AU145" s="257" t="s">
        <v>83</v>
      </c>
      <c r="AV145" s="14" t="s">
        <v>144</v>
      </c>
      <c r="AW145" s="14" t="s">
        <v>35</v>
      </c>
      <c r="AX145" s="14" t="s">
        <v>81</v>
      </c>
      <c r="AY145" s="257" t="s">
        <v>137</v>
      </c>
    </row>
    <row r="146" s="2" customFormat="1" ht="6.96" customHeight="1">
      <c r="A146" s="39"/>
      <c r="B146" s="60"/>
      <c r="C146" s="61"/>
      <c r="D146" s="61"/>
      <c r="E146" s="61"/>
      <c r="F146" s="61"/>
      <c r="G146" s="61"/>
      <c r="H146" s="61"/>
      <c r="I146" s="167"/>
      <c r="J146" s="61"/>
      <c r="K146" s="61"/>
      <c r="L146" s="45"/>
      <c r="M146" s="39"/>
      <c r="O146" s="39"/>
      <c r="P146" s="39"/>
      <c r="Q146" s="39"/>
      <c r="R146" s="39"/>
      <c r="S146" s="39"/>
      <c r="T146" s="39"/>
      <c r="U146" s="39"/>
      <c r="V146" s="39"/>
      <c r="W146" s="39"/>
      <c r="X146" s="39"/>
      <c r="Y146" s="39"/>
      <c r="Z146" s="39"/>
      <c r="AA146" s="39"/>
      <c r="AB146" s="39"/>
      <c r="AC146" s="39"/>
      <c r="AD146" s="39"/>
      <c r="AE146" s="39"/>
    </row>
  </sheetData>
  <sheetProtection sheet="1" autoFilter="0" formatColumns="0" formatRows="0" objects="1" scenarios="1" spinCount="100000" saltValue="iO2zVnRjElvNedreptK/1Rxjb+HHoZnXJm8aQfvaQmqAFmpYqVi2VMnvEojr5QMr2/ZrWEIMAk8yc3xSkJROOQ==" hashValue="3eZkKC6mZ/9JQmBbPCJ2NrPliYsqWWsgBHKRfZbY/QacLQX7AFUB9WPxwWu6GDsUgwRSZ2unpC/OxbHhbytWDA==" algorithmName="SHA-512" password="CC35"/>
  <autoFilter ref="C80:K145"/>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9"/>
      <c r="L2" s="1"/>
      <c r="M2" s="1"/>
      <c r="N2" s="1"/>
      <c r="O2" s="1"/>
      <c r="P2" s="1"/>
      <c r="Q2" s="1"/>
      <c r="R2" s="1"/>
      <c r="S2" s="1"/>
      <c r="T2" s="1"/>
      <c r="U2" s="1"/>
      <c r="V2" s="1"/>
      <c r="AT2" s="18" t="s">
        <v>101</v>
      </c>
    </row>
    <row r="3" s="1" customFormat="1" ht="6.96" customHeight="1">
      <c r="B3" s="130"/>
      <c r="C3" s="131"/>
      <c r="D3" s="131"/>
      <c r="E3" s="131"/>
      <c r="F3" s="131"/>
      <c r="G3" s="131"/>
      <c r="H3" s="131"/>
      <c r="I3" s="132"/>
      <c r="J3" s="131"/>
      <c r="K3" s="131"/>
      <c r="L3" s="21"/>
      <c r="AT3" s="18" t="s">
        <v>83</v>
      </c>
    </row>
    <row r="4" s="1" customFormat="1" ht="24.96" customHeight="1">
      <c r="B4" s="21"/>
      <c r="D4" s="133" t="s">
        <v>105</v>
      </c>
      <c r="I4" s="129"/>
      <c r="L4" s="21"/>
      <c r="M4" s="134" t="s">
        <v>10</v>
      </c>
      <c r="AT4" s="18" t="s">
        <v>4</v>
      </c>
    </row>
    <row r="5" s="1" customFormat="1" ht="6.96" customHeight="1">
      <c r="B5" s="21"/>
      <c r="I5" s="129"/>
      <c r="L5" s="21"/>
    </row>
    <row r="6" s="1" customFormat="1" ht="12" customHeight="1">
      <c r="B6" s="21"/>
      <c r="D6" s="135" t="s">
        <v>16</v>
      </c>
      <c r="I6" s="129"/>
      <c r="L6" s="21"/>
    </row>
    <row r="7" s="1" customFormat="1" ht="16.5" customHeight="1">
      <c r="B7" s="21"/>
      <c r="E7" s="136" t="str">
        <f>'Rekapitulace stavby'!K6</f>
        <v>PID Hviezdoslavova Praha 11, zastávka Mikulova a Hněvkovského</v>
      </c>
      <c r="F7" s="135"/>
      <c r="G7" s="135"/>
      <c r="H7" s="135"/>
      <c r="I7" s="129"/>
      <c r="L7" s="21"/>
    </row>
    <row r="8"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2" customFormat="1" ht="16.5" customHeight="1">
      <c r="A9" s="39"/>
      <c r="B9" s="45"/>
      <c r="C9" s="39"/>
      <c r="D9" s="39"/>
      <c r="E9" s="139" t="s">
        <v>1119</v>
      </c>
      <c r="F9" s="39"/>
      <c r="G9" s="39"/>
      <c r="H9" s="39"/>
      <c r="I9" s="137"/>
      <c r="J9" s="39"/>
      <c r="K9" s="39"/>
      <c r="L9" s="138"/>
      <c r="S9" s="39"/>
      <c r="T9" s="39"/>
      <c r="U9" s="39"/>
      <c r="V9" s="39"/>
      <c r="W9" s="39"/>
      <c r="X9" s="39"/>
      <c r="Y9" s="39"/>
      <c r="Z9" s="39"/>
      <c r="AA9" s="39"/>
      <c r="AB9" s="39"/>
      <c r="AC9" s="39"/>
      <c r="AD9" s="39"/>
      <c r="AE9" s="39"/>
    </row>
    <row r="10" s="2" customFormat="1">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2" customFormat="1" ht="12" customHeight="1">
      <c r="A12" s="39"/>
      <c r="B12" s="45"/>
      <c r="C12" s="39"/>
      <c r="D12" s="135" t="s">
        <v>21</v>
      </c>
      <c r="E12" s="39"/>
      <c r="F12" s="140" t="s">
        <v>22</v>
      </c>
      <c r="G12" s="39"/>
      <c r="H12" s="39"/>
      <c r="I12" s="141" t="s">
        <v>23</v>
      </c>
      <c r="J12" s="142" t="str">
        <f>'Rekapitulace stavby'!AN8</f>
        <v>21. 8. 2019</v>
      </c>
      <c r="K12" s="39"/>
      <c r="L12" s="13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2" customFormat="1" ht="18" customHeight="1">
      <c r="A15" s="39"/>
      <c r="B15" s="45"/>
      <c r="C15" s="39"/>
      <c r="D15" s="39"/>
      <c r="E15" s="140" t="str">
        <f>IF('Rekapitulace stavby'!E11="","",'Rekapitulace stavby'!E11)</f>
        <v xml:space="preserve"> </v>
      </c>
      <c r="F15" s="39"/>
      <c r="G15" s="39"/>
      <c r="H15" s="39"/>
      <c r="I15" s="141" t="s">
        <v>28</v>
      </c>
      <c r="J15" s="140" t="str">
        <f>IF('Rekapitulace stavby'!AN11="","",'Rekapitulace stavby'!AN11)</f>
        <v/>
      </c>
      <c r="K15" s="39"/>
      <c r="L15" s="13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2" customFormat="1" ht="12" customHeight="1">
      <c r="A20" s="39"/>
      <c r="B20" s="45"/>
      <c r="C20" s="39"/>
      <c r="D20" s="135" t="s">
        <v>31</v>
      </c>
      <c r="E20" s="39"/>
      <c r="F20" s="39"/>
      <c r="G20" s="39"/>
      <c r="H20" s="39"/>
      <c r="I20" s="141" t="s">
        <v>26</v>
      </c>
      <c r="J20" s="140" t="s">
        <v>32</v>
      </c>
      <c r="K20" s="39"/>
      <c r="L20" s="138"/>
      <c r="S20" s="39"/>
      <c r="T20" s="39"/>
      <c r="U20" s="39"/>
      <c r="V20" s="39"/>
      <c r="W20" s="39"/>
      <c r="X20" s="39"/>
      <c r="Y20" s="39"/>
      <c r="Z20" s="39"/>
      <c r="AA20" s="39"/>
      <c r="AB20" s="39"/>
      <c r="AC20" s="39"/>
      <c r="AD20" s="39"/>
      <c r="AE20" s="39"/>
    </row>
    <row r="21" s="2" customFormat="1" ht="18" customHeight="1">
      <c r="A21" s="39"/>
      <c r="B21" s="45"/>
      <c r="C21" s="39"/>
      <c r="D21" s="39"/>
      <c r="E21" s="140" t="s">
        <v>33</v>
      </c>
      <c r="F21" s="39"/>
      <c r="G21" s="39"/>
      <c r="H21" s="39"/>
      <c r="I21" s="141" t="s">
        <v>28</v>
      </c>
      <c r="J21" s="140" t="s">
        <v>34</v>
      </c>
      <c r="K21" s="39"/>
      <c r="L21" s="13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2" customFormat="1" ht="12" customHeight="1">
      <c r="A23" s="39"/>
      <c r="B23" s="45"/>
      <c r="C23" s="39"/>
      <c r="D23" s="135" t="s">
        <v>36</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2" customFormat="1" ht="6.96"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2" customFormat="1" ht="6.96"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2" customFormat="1" ht="25.44" customHeight="1">
      <c r="A30" s="39"/>
      <c r="B30" s="45"/>
      <c r="C30" s="39"/>
      <c r="D30" s="150" t="s">
        <v>39</v>
      </c>
      <c r="E30" s="39"/>
      <c r="F30" s="39"/>
      <c r="G30" s="39"/>
      <c r="H30" s="39"/>
      <c r="I30" s="137"/>
      <c r="J30" s="151">
        <f>ROUND(J81, 2)</f>
        <v>0</v>
      </c>
      <c r="K30" s="39"/>
      <c r="L30" s="138"/>
      <c r="S30" s="39"/>
      <c r="T30" s="39"/>
      <c r="U30" s="39"/>
      <c r="V30" s="39"/>
      <c r="W30" s="39"/>
      <c r="X30" s="39"/>
      <c r="Y30" s="39"/>
      <c r="Z30" s="39"/>
      <c r="AA30" s="39"/>
      <c r="AB30" s="39"/>
      <c r="AC30" s="39"/>
      <c r="AD30" s="39"/>
      <c r="AE30" s="39"/>
    </row>
    <row r="31" s="2" customFormat="1" ht="6.96"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2" customFormat="1" ht="14.4" customHeight="1">
      <c r="A33" s="39"/>
      <c r="B33" s="45"/>
      <c r="C33" s="39"/>
      <c r="D33" s="154" t="s">
        <v>43</v>
      </c>
      <c r="E33" s="135" t="s">
        <v>44</v>
      </c>
      <c r="F33" s="155">
        <f>ROUND((SUM(BE81:BE145)),  2)</f>
        <v>0</v>
      </c>
      <c r="G33" s="39"/>
      <c r="H33" s="39"/>
      <c r="I33" s="156">
        <v>0.20999999999999999</v>
      </c>
      <c r="J33" s="155">
        <f>ROUND(((SUM(BE81:BE145))*I33),  2)</f>
        <v>0</v>
      </c>
      <c r="K33" s="39"/>
      <c r="L33" s="138"/>
      <c r="S33" s="39"/>
      <c r="T33" s="39"/>
      <c r="U33" s="39"/>
      <c r="V33" s="39"/>
      <c r="W33" s="39"/>
      <c r="X33" s="39"/>
      <c r="Y33" s="39"/>
      <c r="Z33" s="39"/>
      <c r="AA33" s="39"/>
      <c r="AB33" s="39"/>
      <c r="AC33" s="39"/>
      <c r="AD33" s="39"/>
      <c r="AE33" s="39"/>
    </row>
    <row r="34" s="2" customFormat="1" ht="14.4" customHeight="1">
      <c r="A34" s="39"/>
      <c r="B34" s="45"/>
      <c r="C34" s="39"/>
      <c r="D34" s="39"/>
      <c r="E34" s="135" t="s">
        <v>45</v>
      </c>
      <c r="F34" s="155">
        <f>ROUND((SUM(BF81:BF145)),  2)</f>
        <v>0</v>
      </c>
      <c r="G34" s="39"/>
      <c r="H34" s="39"/>
      <c r="I34" s="156">
        <v>0.14999999999999999</v>
      </c>
      <c r="J34" s="155">
        <f>ROUND(((SUM(BF81:BF145))*I34),  2)</f>
        <v>0</v>
      </c>
      <c r="K34" s="39"/>
      <c r="L34" s="138"/>
      <c r="S34" s="39"/>
      <c r="T34" s="39"/>
      <c r="U34" s="39"/>
      <c r="V34" s="39"/>
      <c r="W34" s="39"/>
      <c r="X34" s="39"/>
      <c r="Y34" s="39"/>
      <c r="Z34" s="39"/>
      <c r="AA34" s="39"/>
      <c r="AB34" s="39"/>
      <c r="AC34" s="39"/>
      <c r="AD34" s="39"/>
      <c r="AE34" s="39"/>
    </row>
    <row r="35" hidden="1" s="2" customFormat="1" ht="14.4" customHeight="1">
      <c r="A35" s="39"/>
      <c r="B35" s="45"/>
      <c r="C35" s="39"/>
      <c r="D35" s="39"/>
      <c r="E35" s="135" t="s">
        <v>46</v>
      </c>
      <c r="F35" s="155">
        <f>ROUND((SUM(BG81:BG145)),  2)</f>
        <v>0</v>
      </c>
      <c r="G35" s="39"/>
      <c r="H35" s="39"/>
      <c r="I35" s="156">
        <v>0.20999999999999999</v>
      </c>
      <c r="J35" s="155">
        <f>0</f>
        <v>0</v>
      </c>
      <c r="K35" s="39"/>
      <c r="L35" s="138"/>
      <c r="S35" s="39"/>
      <c r="T35" s="39"/>
      <c r="U35" s="39"/>
      <c r="V35" s="39"/>
      <c r="W35" s="39"/>
      <c r="X35" s="39"/>
      <c r="Y35" s="39"/>
      <c r="Z35" s="39"/>
      <c r="AA35" s="39"/>
      <c r="AB35" s="39"/>
      <c r="AC35" s="39"/>
      <c r="AD35" s="39"/>
      <c r="AE35" s="39"/>
    </row>
    <row r="36" hidden="1" s="2" customFormat="1" ht="14.4" customHeight="1">
      <c r="A36" s="39"/>
      <c r="B36" s="45"/>
      <c r="C36" s="39"/>
      <c r="D36" s="39"/>
      <c r="E36" s="135" t="s">
        <v>47</v>
      </c>
      <c r="F36" s="155">
        <f>ROUND((SUM(BH81:BH145)),  2)</f>
        <v>0</v>
      </c>
      <c r="G36" s="39"/>
      <c r="H36" s="39"/>
      <c r="I36" s="156">
        <v>0.14999999999999999</v>
      </c>
      <c r="J36" s="155">
        <f>0</f>
        <v>0</v>
      </c>
      <c r="K36" s="39"/>
      <c r="L36" s="138"/>
      <c r="S36" s="39"/>
      <c r="T36" s="39"/>
      <c r="U36" s="39"/>
      <c r="V36" s="39"/>
      <c r="W36" s="39"/>
      <c r="X36" s="39"/>
      <c r="Y36" s="39"/>
      <c r="Z36" s="39"/>
      <c r="AA36" s="39"/>
      <c r="AB36" s="39"/>
      <c r="AC36" s="39"/>
      <c r="AD36" s="39"/>
      <c r="AE36" s="39"/>
    </row>
    <row r="37" hidden="1" s="2" customFormat="1" ht="14.4" customHeight="1">
      <c r="A37" s="39"/>
      <c r="B37" s="45"/>
      <c r="C37" s="39"/>
      <c r="D37" s="39"/>
      <c r="E37" s="135" t="s">
        <v>48</v>
      </c>
      <c r="F37" s="155">
        <f>ROUND((SUM(BI81:BI145)),  2)</f>
        <v>0</v>
      </c>
      <c r="G37" s="39"/>
      <c r="H37" s="39"/>
      <c r="I37" s="156">
        <v>0</v>
      </c>
      <c r="J37" s="155">
        <f>0</f>
        <v>0</v>
      </c>
      <c r="K37" s="39"/>
      <c r="L37" s="13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2" customFormat="1" ht="25.4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2" customFormat="1" ht="6.96"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2" customFormat="1" ht="16.5" customHeight="1">
      <c r="A48" s="39"/>
      <c r="B48" s="40"/>
      <c r="C48" s="41"/>
      <c r="D48" s="41"/>
      <c r="E48" s="171" t="str">
        <f>E7</f>
        <v>PID Hviezdoslavova Praha 11, zastávka Mikulova a Hněvkovského</v>
      </c>
      <c r="F48" s="33"/>
      <c r="G48" s="33"/>
      <c r="H48" s="33"/>
      <c r="I48" s="137"/>
      <c r="J48" s="41"/>
      <c r="K48" s="41"/>
      <c r="L48" s="138"/>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2" customFormat="1" ht="16.5" customHeight="1">
      <c r="A50" s="39"/>
      <c r="B50" s="40"/>
      <c r="C50" s="41"/>
      <c r="D50" s="41"/>
      <c r="E50" s="70" t="str">
        <f>E9</f>
        <v>SO 202 - DIO Mikulova 2. etapa - jižní zastávka vč. vozovky, chodník + část přechodu</v>
      </c>
      <c r="F50" s="41"/>
      <c r="G50" s="41"/>
      <c r="H50" s="41"/>
      <c r="I50" s="137"/>
      <c r="J50" s="41"/>
      <c r="K50" s="41"/>
      <c r="L50" s="13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Praha 11</v>
      </c>
      <c r="G52" s="41"/>
      <c r="H52" s="41"/>
      <c r="I52" s="141" t="s">
        <v>23</v>
      </c>
      <c r="J52" s="73" t="str">
        <f>IF(J12="","",J12)</f>
        <v>21. 8. 2019</v>
      </c>
      <c r="K52" s="41"/>
      <c r="L52" s="13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141" t="s">
        <v>31</v>
      </c>
      <c r="J54" s="37" t="str">
        <f>E21</f>
        <v>Pro-consult s.r.o.</v>
      </c>
      <c r="K54" s="41"/>
      <c r="L54" s="13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1" t="s">
        <v>36</v>
      </c>
      <c r="J55" s="37" t="str">
        <f>E24</f>
        <v xml:space="preserve"> </v>
      </c>
      <c r="K55" s="41"/>
      <c r="L55" s="13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2" customFormat="1" ht="29.28"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2" customFormat="1" ht="22.8" customHeight="1">
      <c r="A59" s="39"/>
      <c r="B59" s="40"/>
      <c r="C59" s="176" t="s">
        <v>71</v>
      </c>
      <c r="D59" s="41"/>
      <c r="E59" s="41"/>
      <c r="F59" s="41"/>
      <c r="G59" s="41"/>
      <c r="H59" s="41"/>
      <c r="I59" s="137"/>
      <c r="J59" s="103">
        <f>J81</f>
        <v>0</v>
      </c>
      <c r="K59" s="41"/>
      <c r="L59" s="138"/>
      <c r="S59" s="39"/>
      <c r="T59" s="39"/>
      <c r="U59" s="39"/>
      <c r="V59" s="39"/>
      <c r="W59" s="39"/>
      <c r="X59" s="39"/>
      <c r="Y59" s="39"/>
      <c r="Z59" s="39"/>
      <c r="AA59" s="39"/>
      <c r="AB59" s="39"/>
      <c r="AC59" s="39"/>
      <c r="AD59" s="39"/>
      <c r="AE59" s="39"/>
      <c r="AU59" s="18" t="s">
        <v>111</v>
      </c>
    </row>
    <row r="60" s="9" customFormat="1" ht="24.96" customHeight="1">
      <c r="A60" s="9"/>
      <c r="B60" s="177"/>
      <c r="C60" s="178"/>
      <c r="D60" s="179" t="s">
        <v>112</v>
      </c>
      <c r="E60" s="180"/>
      <c r="F60" s="180"/>
      <c r="G60" s="180"/>
      <c r="H60" s="180"/>
      <c r="I60" s="181"/>
      <c r="J60" s="182">
        <f>J82</f>
        <v>0</v>
      </c>
      <c r="K60" s="178"/>
      <c r="L60" s="183"/>
      <c r="S60" s="9"/>
      <c r="T60" s="9"/>
      <c r="U60" s="9"/>
      <c r="V60" s="9"/>
      <c r="W60" s="9"/>
      <c r="X60" s="9"/>
      <c r="Y60" s="9"/>
      <c r="Z60" s="9"/>
      <c r="AA60" s="9"/>
      <c r="AB60" s="9"/>
      <c r="AC60" s="9"/>
      <c r="AD60" s="9"/>
      <c r="AE60" s="9"/>
    </row>
    <row r="61" s="10" customFormat="1" ht="19.92" customHeight="1">
      <c r="A61" s="10"/>
      <c r="B61" s="184"/>
      <c r="C61" s="185"/>
      <c r="D61" s="186" t="s">
        <v>117</v>
      </c>
      <c r="E61" s="187"/>
      <c r="F61" s="187"/>
      <c r="G61" s="187"/>
      <c r="H61" s="187"/>
      <c r="I61" s="188"/>
      <c r="J61" s="189">
        <f>J83</f>
        <v>0</v>
      </c>
      <c r="K61" s="185"/>
      <c r="L61" s="190"/>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2" customFormat="1" ht="24.96" customHeight="1">
      <c r="A68" s="39"/>
      <c r="B68" s="40"/>
      <c r="C68" s="24" t="s">
        <v>122</v>
      </c>
      <c r="D68" s="41"/>
      <c r="E68" s="41"/>
      <c r="F68" s="41"/>
      <c r="G68" s="41"/>
      <c r="H68" s="41"/>
      <c r="I68" s="137"/>
      <c r="J68" s="41"/>
      <c r="K68" s="41"/>
      <c r="L68" s="138"/>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137"/>
      <c r="J70" s="41"/>
      <c r="K70" s="41"/>
      <c r="L70" s="138"/>
      <c r="S70" s="39"/>
      <c r="T70" s="39"/>
      <c r="U70" s="39"/>
      <c r="V70" s="39"/>
      <c r="W70" s="39"/>
      <c r="X70" s="39"/>
      <c r="Y70" s="39"/>
      <c r="Z70" s="39"/>
      <c r="AA70" s="39"/>
      <c r="AB70" s="39"/>
      <c r="AC70" s="39"/>
      <c r="AD70" s="39"/>
      <c r="AE70" s="39"/>
    </row>
    <row r="71" s="2" customFormat="1" ht="16.5" customHeight="1">
      <c r="A71" s="39"/>
      <c r="B71" s="40"/>
      <c r="C71" s="41"/>
      <c r="D71" s="41"/>
      <c r="E71" s="171" t="str">
        <f>E7</f>
        <v>PID Hviezdoslavova Praha 11, zastávka Mikulova a Hněvkovského</v>
      </c>
      <c r="F71" s="33"/>
      <c r="G71" s="33"/>
      <c r="H71" s="33"/>
      <c r="I71" s="137"/>
      <c r="J71" s="41"/>
      <c r="K71" s="41"/>
      <c r="L71" s="138"/>
      <c r="S71" s="39"/>
      <c r="T71" s="39"/>
      <c r="U71" s="39"/>
      <c r="V71" s="39"/>
      <c r="W71" s="39"/>
      <c r="X71" s="39"/>
      <c r="Y71" s="39"/>
      <c r="Z71" s="39"/>
      <c r="AA71" s="39"/>
      <c r="AB71" s="39"/>
      <c r="AC71" s="39"/>
      <c r="AD71" s="39"/>
      <c r="AE71" s="39"/>
    </row>
    <row r="72" s="2" customFormat="1" ht="12" customHeight="1">
      <c r="A72" s="39"/>
      <c r="B72" s="40"/>
      <c r="C72" s="33" t="s">
        <v>106</v>
      </c>
      <c r="D72" s="41"/>
      <c r="E72" s="41"/>
      <c r="F72" s="41"/>
      <c r="G72" s="41"/>
      <c r="H72" s="41"/>
      <c r="I72" s="137"/>
      <c r="J72" s="41"/>
      <c r="K72" s="41"/>
      <c r="L72" s="138"/>
      <c r="S72" s="39"/>
      <c r="T72" s="39"/>
      <c r="U72" s="39"/>
      <c r="V72" s="39"/>
      <c r="W72" s="39"/>
      <c r="X72" s="39"/>
      <c r="Y72" s="39"/>
      <c r="Z72" s="39"/>
      <c r="AA72" s="39"/>
      <c r="AB72" s="39"/>
      <c r="AC72" s="39"/>
      <c r="AD72" s="39"/>
      <c r="AE72" s="39"/>
    </row>
    <row r="73" s="2" customFormat="1" ht="16.5" customHeight="1">
      <c r="A73" s="39"/>
      <c r="B73" s="40"/>
      <c r="C73" s="41"/>
      <c r="D73" s="41"/>
      <c r="E73" s="70" t="str">
        <f>E9</f>
        <v>SO 202 - DIO Mikulova 2. etapa - jižní zastávka vč. vozovky, chodník + část přechodu</v>
      </c>
      <c r="F73" s="41"/>
      <c r="G73" s="41"/>
      <c r="H73" s="41"/>
      <c r="I73" s="137"/>
      <c r="J73" s="41"/>
      <c r="K73" s="41"/>
      <c r="L73" s="13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2" customFormat="1" ht="12" customHeight="1">
      <c r="A75" s="39"/>
      <c r="B75" s="40"/>
      <c r="C75" s="33" t="s">
        <v>21</v>
      </c>
      <c r="D75" s="41"/>
      <c r="E75" s="41"/>
      <c r="F75" s="28" t="str">
        <f>F12</f>
        <v>Praha 11</v>
      </c>
      <c r="G75" s="41"/>
      <c r="H75" s="41"/>
      <c r="I75" s="141" t="s">
        <v>23</v>
      </c>
      <c r="J75" s="73" t="str">
        <f>IF(J12="","",J12)</f>
        <v>21. 8. 2019</v>
      </c>
      <c r="K75" s="41"/>
      <c r="L75" s="138"/>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2" customFormat="1" ht="15.15" customHeight="1">
      <c r="A77" s="39"/>
      <c r="B77" s="40"/>
      <c r="C77" s="33" t="s">
        <v>25</v>
      </c>
      <c r="D77" s="41"/>
      <c r="E77" s="41"/>
      <c r="F77" s="28" t="str">
        <f>E15</f>
        <v xml:space="preserve"> </v>
      </c>
      <c r="G77" s="41"/>
      <c r="H77" s="41"/>
      <c r="I77" s="141" t="s">
        <v>31</v>
      </c>
      <c r="J77" s="37" t="str">
        <f>E21</f>
        <v>Pro-consult s.r.o.</v>
      </c>
      <c r="K77" s="41"/>
      <c r="L77" s="138"/>
      <c r="S77" s="39"/>
      <c r="T77" s="39"/>
      <c r="U77" s="39"/>
      <c r="V77" s="39"/>
      <c r="W77" s="39"/>
      <c r="X77" s="39"/>
      <c r="Y77" s="39"/>
      <c r="Z77" s="39"/>
      <c r="AA77" s="39"/>
      <c r="AB77" s="39"/>
      <c r="AC77" s="39"/>
      <c r="AD77" s="39"/>
      <c r="AE77" s="39"/>
    </row>
    <row r="78" s="2" customFormat="1" ht="15.15" customHeight="1">
      <c r="A78" s="39"/>
      <c r="B78" s="40"/>
      <c r="C78" s="33" t="s">
        <v>29</v>
      </c>
      <c r="D78" s="41"/>
      <c r="E78" s="41"/>
      <c r="F78" s="28" t="str">
        <f>IF(E18="","",E18)</f>
        <v>Vyplň údaj</v>
      </c>
      <c r="G78" s="41"/>
      <c r="H78" s="41"/>
      <c r="I78" s="141" t="s">
        <v>36</v>
      </c>
      <c r="J78" s="37" t="str">
        <f>E24</f>
        <v xml:space="preserve"> </v>
      </c>
      <c r="K78" s="41"/>
      <c r="L78" s="138"/>
      <c r="S78" s="39"/>
      <c r="T78" s="39"/>
      <c r="U78" s="39"/>
      <c r="V78" s="39"/>
      <c r="W78" s="39"/>
      <c r="X78" s="39"/>
      <c r="Y78" s="39"/>
      <c r="Z78" s="39"/>
      <c r="AA78" s="39"/>
      <c r="AB78" s="39"/>
      <c r="AC78" s="39"/>
      <c r="AD78" s="39"/>
      <c r="AE78" s="39"/>
    </row>
    <row r="79" s="2" customFormat="1" ht="10.32"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11" customFormat="1" ht="29.28" customHeight="1">
      <c r="A80" s="191"/>
      <c r="B80" s="192"/>
      <c r="C80" s="193" t="s">
        <v>123</v>
      </c>
      <c r="D80" s="194" t="s">
        <v>58</v>
      </c>
      <c r="E80" s="194" t="s">
        <v>54</v>
      </c>
      <c r="F80" s="194" t="s">
        <v>55</v>
      </c>
      <c r="G80" s="194" t="s">
        <v>124</v>
      </c>
      <c r="H80" s="194" t="s">
        <v>125</v>
      </c>
      <c r="I80" s="195" t="s">
        <v>126</v>
      </c>
      <c r="J80" s="194" t="s">
        <v>110</v>
      </c>
      <c r="K80" s="196" t="s">
        <v>127</v>
      </c>
      <c r="L80" s="197"/>
      <c r="M80" s="93" t="s">
        <v>19</v>
      </c>
      <c r="N80" s="94" t="s">
        <v>43</v>
      </c>
      <c r="O80" s="94" t="s">
        <v>128</v>
      </c>
      <c r="P80" s="94" t="s">
        <v>129</v>
      </c>
      <c r="Q80" s="94" t="s">
        <v>130</v>
      </c>
      <c r="R80" s="94" t="s">
        <v>131</v>
      </c>
      <c r="S80" s="94" t="s">
        <v>132</v>
      </c>
      <c r="T80" s="95" t="s">
        <v>133</v>
      </c>
      <c r="U80" s="191"/>
      <c r="V80" s="191"/>
      <c r="W80" s="191"/>
      <c r="X80" s="191"/>
      <c r="Y80" s="191"/>
      <c r="Z80" s="191"/>
      <c r="AA80" s="191"/>
      <c r="AB80" s="191"/>
      <c r="AC80" s="191"/>
      <c r="AD80" s="191"/>
      <c r="AE80" s="191"/>
    </row>
    <row r="81" s="2" customFormat="1" ht="22.8" customHeight="1">
      <c r="A81" s="39"/>
      <c r="B81" s="40"/>
      <c r="C81" s="100" t="s">
        <v>134</v>
      </c>
      <c r="D81" s="41"/>
      <c r="E81" s="41"/>
      <c r="F81" s="41"/>
      <c r="G81" s="41"/>
      <c r="H81" s="41"/>
      <c r="I81" s="137"/>
      <c r="J81" s="198">
        <f>BK81</f>
        <v>0</v>
      </c>
      <c r="K81" s="41"/>
      <c r="L81" s="45"/>
      <c r="M81" s="96"/>
      <c r="N81" s="199"/>
      <c r="O81" s="97"/>
      <c r="P81" s="200">
        <f>P82</f>
        <v>0</v>
      </c>
      <c r="Q81" s="97"/>
      <c r="R81" s="200">
        <f>R82</f>
        <v>1.0452000000000001</v>
      </c>
      <c r="S81" s="97"/>
      <c r="T81" s="201">
        <f>T82</f>
        <v>0</v>
      </c>
      <c r="U81" s="39"/>
      <c r="V81" s="39"/>
      <c r="W81" s="39"/>
      <c r="X81" s="39"/>
      <c r="Y81" s="39"/>
      <c r="Z81" s="39"/>
      <c r="AA81" s="39"/>
      <c r="AB81" s="39"/>
      <c r="AC81" s="39"/>
      <c r="AD81" s="39"/>
      <c r="AE81" s="39"/>
      <c r="AT81" s="18" t="s">
        <v>72</v>
      </c>
      <c r="AU81" s="18" t="s">
        <v>111</v>
      </c>
      <c r="BK81" s="202">
        <f>BK82</f>
        <v>0</v>
      </c>
    </row>
    <row r="82" s="12" customFormat="1" ht="25.92" customHeight="1">
      <c r="A82" s="12"/>
      <c r="B82" s="203"/>
      <c r="C82" s="204"/>
      <c r="D82" s="205" t="s">
        <v>72</v>
      </c>
      <c r="E82" s="206" t="s">
        <v>135</v>
      </c>
      <c r="F82" s="206" t="s">
        <v>136</v>
      </c>
      <c r="G82" s="204"/>
      <c r="H82" s="204"/>
      <c r="I82" s="207"/>
      <c r="J82" s="208">
        <f>BK82</f>
        <v>0</v>
      </c>
      <c r="K82" s="204"/>
      <c r="L82" s="209"/>
      <c r="M82" s="210"/>
      <c r="N82" s="211"/>
      <c r="O82" s="211"/>
      <c r="P82" s="212">
        <f>P83</f>
        <v>0</v>
      </c>
      <c r="Q82" s="211"/>
      <c r="R82" s="212">
        <f>R83</f>
        <v>1.0452000000000001</v>
      </c>
      <c r="S82" s="211"/>
      <c r="T82" s="213">
        <f>T83</f>
        <v>0</v>
      </c>
      <c r="U82" s="12"/>
      <c r="V82" s="12"/>
      <c r="W82" s="12"/>
      <c r="X82" s="12"/>
      <c r="Y82" s="12"/>
      <c r="Z82" s="12"/>
      <c r="AA82" s="12"/>
      <c r="AB82" s="12"/>
      <c r="AC82" s="12"/>
      <c r="AD82" s="12"/>
      <c r="AE82" s="12"/>
      <c r="AR82" s="214" t="s">
        <v>81</v>
      </c>
      <c r="AT82" s="215" t="s">
        <v>72</v>
      </c>
      <c r="AU82" s="215" t="s">
        <v>73</v>
      </c>
      <c r="AY82" s="214" t="s">
        <v>137</v>
      </c>
      <c r="BK82" s="216">
        <f>BK83</f>
        <v>0</v>
      </c>
    </row>
    <row r="83" s="12" customFormat="1" ht="22.8" customHeight="1">
      <c r="A83" s="12"/>
      <c r="B83" s="203"/>
      <c r="C83" s="204"/>
      <c r="D83" s="205" t="s">
        <v>72</v>
      </c>
      <c r="E83" s="217" t="s">
        <v>186</v>
      </c>
      <c r="F83" s="217" t="s">
        <v>479</v>
      </c>
      <c r="G83" s="204"/>
      <c r="H83" s="204"/>
      <c r="I83" s="207"/>
      <c r="J83" s="218">
        <f>BK83</f>
        <v>0</v>
      </c>
      <c r="K83" s="204"/>
      <c r="L83" s="209"/>
      <c r="M83" s="210"/>
      <c r="N83" s="211"/>
      <c r="O83" s="211"/>
      <c r="P83" s="212">
        <f>SUM(P84:P145)</f>
        <v>0</v>
      </c>
      <c r="Q83" s="211"/>
      <c r="R83" s="212">
        <f>SUM(R84:R145)</f>
        <v>1.0452000000000001</v>
      </c>
      <c r="S83" s="211"/>
      <c r="T83" s="213">
        <f>SUM(T84:T145)</f>
        <v>0</v>
      </c>
      <c r="U83" s="12"/>
      <c r="V83" s="12"/>
      <c r="W83" s="12"/>
      <c r="X83" s="12"/>
      <c r="Y83" s="12"/>
      <c r="Z83" s="12"/>
      <c r="AA83" s="12"/>
      <c r="AB83" s="12"/>
      <c r="AC83" s="12"/>
      <c r="AD83" s="12"/>
      <c r="AE83" s="12"/>
      <c r="AR83" s="214" t="s">
        <v>81</v>
      </c>
      <c r="AT83" s="215" t="s">
        <v>72</v>
      </c>
      <c r="AU83" s="215" t="s">
        <v>81</v>
      </c>
      <c r="AY83" s="214" t="s">
        <v>137</v>
      </c>
      <c r="BK83" s="216">
        <f>SUM(BK84:BK145)</f>
        <v>0</v>
      </c>
    </row>
    <row r="84" s="2" customFormat="1" ht="16.5" customHeight="1">
      <c r="A84" s="39"/>
      <c r="B84" s="40"/>
      <c r="C84" s="219" t="s">
        <v>81</v>
      </c>
      <c r="D84" s="219" t="s">
        <v>139</v>
      </c>
      <c r="E84" s="220" t="s">
        <v>754</v>
      </c>
      <c r="F84" s="221" t="s">
        <v>755</v>
      </c>
      <c r="G84" s="222" t="s">
        <v>142</v>
      </c>
      <c r="H84" s="223">
        <v>19</v>
      </c>
      <c r="I84" s="224"/>
      <c r="J84" s="225">
        <f>ROUND(I84*H84,2)</f>
        <v>0</v>
      </c>
      <c r="K84" s="221" t="s">
        <v>143</v>
      </c>
      <c r="L84" s="45"/>
      <c r="M84" s="226" t="s">
        <v>19</v>
      </c>
      <c r="N84" s="227" t="s">
        <v>44</v>
      </c>
      <c r="O84" s="85"/>
      <c r="P84" s="228">
        <f>O84*H84</f>
        <v>0</v>
      </c>
      <c r="Q84" s="228">
        <v>0</v>
      </c>
      <c r="R84" s="228">
        <f>Q84*H84</f>
        <v>0</v>
      </c>
      <c r="S84" s="228">
        <v>0</v>
      </c>
      <c r="T84" s="229">
        <f>S84*H84</f>
        <v>0</v>
      </c>
      <c r="U84" s="39"/>
      <c r="V84" s="39"/>
      <c r="W84" s="39"/>
      <c r="X84" s="39"/>
      <c r="Y84" s="39"/>
      <c r="Z84" s="39"/>
      <c r="AA84" s="39"/>
      <c r="AB84" s="39"/>
      <c r="AC84" s="39"/>
      <c r="AD84" s="39"/>
      <c r="AE84" s="39"/>
      <c r="AR84" s="230" t="s">
        <v>144</v>
      </c>
      <c r="AT84" s="230" t="s">
        <v>139</v>
      </c>
      <c r="AU84" s="230" t="s">
        <v>83</v>
      </c>
      <c r="AY84" s="18" t="s">
        <v>137</v>
      </c>
      <c r="BE84" s="231">
        <f>IF(N84="základní",J84,0)</f>
        <v>0</v>
      </c>
      <c r="BF84" s="231">
        <f>IF(N84="snížená",J84,0)</f>
        <v>0</v>
      </c>
      <c r="BG84" s="231">
        <f>IF(N84="zákl. přenesená",J84,0)</f>
        <v>0</v>
      </c>
      <c r="BH84" s="231">
        <f>IF(N84="sníž. přenesená",J84,0)</f>
        <v>0</v>
      </c>
      <c r="BI84" s="231">
        <f>IF(N84="nulová",J84,0)</f>
        <v>0</v>
      </c>
      <c r="BJ84" s="18" t="s">
        <v>81</v>
      </c>
      <c r="BK84" s="231">
        <f>ROUND(I84*H84,2)</f>
        <v>0</v>
      </c>
      <c r="BL84" s="18" t="s">
        <v>144</v>
      </c>
      <c r="BM84" s="230" t="s">
        <v>1120</v>
      </c>
    </row>
    <row r="85" s="2" customFormat="1">
      <c r="A85" s="39"/>
      <c r="B85" s="40"/>
      <c r="C85" s="41"/>
      <c r="D85" s="232" t="s">
        <v>146</v>
      </c>
      <c r="E85" s="41"/>
      <c r="F85" s="233" t="s">
        <v>757</v>
      </c>
      <c r="G85" s="41"/>
      <c r="H85" s="41"/>
      <c r="I85" s="137"/>
      <c r="J85" s="41"/>
      <c r="K85" s="41"/>
      <c r="L85" s="45"/>
      <c r="M85" s="234"/>
      <c r="N85" s="235"/>
      <c r="O85" s="85"/>
      <c r="P85" s="85"/>
      <c r="Q85" s="85"/>
      <c r="R85" s="85"/>
      <c r="S85" s="85"/>
      <c r="T85" s="86"/>
      <c r="U85" s="39"/>
      <c r="V85" s="39"/>
      <c r="W85" s="39"/>
      <c r="X85" s="39"/>
      <c r="Y85" s="39"/>
      <c r="Z85" s="39"/>
      <c r="AA85" s="39"/>
      <c r="AB85" s="39"/>
      <c r="AC85" s="39"/>
      <c r="AD85" s="39"/>
      <c r="AE85" s="39"/>
      <c r="AT85" s="18" t="s">
        <v>146</v>
      </c>
      <c r="AU85" s="18" t="s">
        <v>83</v>
      </c>
    </row>
    <row r="86" s="15" customFormat="1">
      <c r="A86" s="15"/>
      <c r="B86" s="268"/>
      <c r="C86" s="269"/>
      <c r="D86" s="232" t="s">
        <v>148</v>
      </c>
      <c r="E86" s="270" t="s">
        <v>19</v>
      </c>
      <c r="F86" s="271" t="s">
        <v>758</v>
      </c>
      <c r="G86" s="269"/>
      <c r="H86" s="270" t="s">
        <v>19</v>
      </c>
      <c r="I86" s="272"/>
      <c r="J86" s="269"/>
      <c r="K86" s="269"/>
      <c r="L86" s="273"/>
      <c r="M86" s="274"/>
      <c r="N86" s="275"/>
      <c r="O86" s="275"/>
      <c r="P86" s="275"/>
      <c r="Q86" s="275"/>
      <c r="R86" s="275"/>
      <c r="S86" s="275"/>
      <c r="T86" s="276"/>
      <c r="U86" s="15"/>
      <c r="V86" s="15"/>
      <c r="W86" s="15"/>
      <c r="X86" s="15"/>
      <c r="Y86" s="15"/>
      <c r="Z86" s="15"/>
      <c r="AA86" s="15"/>
      <c r="AB86" s="15"/>
      <c r="AC86" s="15"/>
      <c r="AD86" s="15"/>
      <c r="AE86" s="15"/>
      <c r="AT86" s="277" t="s">
        <v>148</v>
      </c>
      <c r="AU86" s="277" t="s">
        <v>83</v>
      </c>
      <c r="AV86" s="15" t="s">
        <v>81</v>
      </c>
      <c r="AW86" s="15" t="s">
        <v>35</v>
      </c>
      <c r="AX86" s="15" t="s">
        <v>73</v>
      </c>
      <c r="AY86" s="277" t="s">
        <v>137</v>
      </c>
    </row>
    <row r="87" s="13" customFormat="1">
      <c r="A87" s="13"/>
      <c r="B87" s="236"/>
      <c r="C87" s="237"/>
      <c r="D87" s="232" t="s">
        <v>148</v>
      </c>
      <c r="E87" s="238" t="s">
        <v>19</v>
      </c>
      <c r="F87" s="239" t="s">
        <v>759</v>
      </c>
      <c r="G87" s="237"/>
      <c r="H87" s="240">
        <v>2</v>
      </c>
      <c r="I87" s="241"/>
      <c r="J87" s="237"/>
      <c r="K87" s="237"/>
      <c r="L87" s="242"/>
      <c r="M87" s="243"/>
      <c r="N87" s="244"/>
      <c r="O87" s="244"/>
      <c r="P87" s="244"/>
      <c r="Q87" s="244"/>
      <c r="R87" s="244"/>
      <c r="S87" s="244"/>
      <c r="T87" s="245"/>
      <c r="U87" s="13"/>
      <c r="V87" s="13"/>
      <c r="W87" s="13"/>
      <c r="X87" s="13"/>
      <c r="Y87" s="13"/>
      <c r="Z87" s="13"/>
      <c r="AA87" s="13"/>
      <c r="AB87" s="13"/>
      <c r="AC87" s="13"/>
      <c r="AD87" s="13"/>
      <c r="AE87" s="13"/>
      <c r="AT87" s="246" t="s">
        <v>148</v>
      </c>
      <c r="AU87" s="246" t="s">
        <v>83</v>
      </c>
      <c r="AV87" s="13" t="s">
        <v>83</v>
      </c>
      <c r="AW87" s="13" t="s">
        <v>35</v>
      </c>
      <c r="AX87" s="13" t="s">
        <v>73</v>
      </c>
      <c r="AY87" s="246" t="s">
        <v>137</v>
      </c>
    </row>
    <row r="88" s="13" customFormat="1">
      <c r="A88" s="13"/>
      <c r="B88" s="236"/>
      <c r="C88" s="237"/>
      <c r="D88" s="232" t="s">
        <v>148</v>
      </c>
      <c r="E88" s="238" t="s">
        <v>19</v>
      </c>
      <c r="F88" s="239" t="s">
        <v>760</v>
      </c>
      <c r="G88" s="237"/>
      <c r="H88" s="240">
        <v>3</v>
      </c>
      <c r="I88" s="241"/>
      <c r="J88" s="237"/>
      <c r="K88" s="237"/>
      <c r="L88" s="242"/>
      <c r="M88" s="243"/>
      <c r="N88" s="244"/>
      <c r="O88" s="244"/>
      <c r="P88" s="244"/>
      <c r="Q88" s="244"/>
      <c r="R88" s="244"/>
      <c r="S88" s="244"/>
      <c r="T88" s="245"/>
      <c r="U88" s="13"/>
      <c r="V88" s="13"/>
      <c r="W88" s="13"/>
      <c r="X88" s="13"/>
      <c r="Y88" s="13"/>
      <c r="Z88" s="13"/>
      <c r="AA88" s="13"/>
      <c r="AB88" s="13"/>
      <c r="AC88" s="13"/>
      <c r="AD88" s="13"/>
      <c r="AE88" s="13"/>
      <c r="AT88" s="246" t="s">
        <v>148</v>
      </c>
      <c r="AU88" s="246" t="s">
        <v>83</v>
      </c>
      <c r="AV88" s="13" t="s">
        <v>83</v>
      </c>
      <c r="AW88" s="13" t="s">
        <v>35</v>
      </c>
      <c r="AX88" s="13" t="s">
        <v>73</v>
      </c>
      <c r="AY88" s="246" t="s">
        <v>137</v>
      </c>
    </row>
    <row r="89" s="13" customFormat="1">
      <c r="A89" s="13"/>
      <c r="B89" s="236"/>
      <c r="C89" s="237"/>
      <c r="D89" s="232" t="s">
        <v>148</v>
      </c>
      <c r="E89" s="238" t="s">
        <v>19</v>
      </c>
      <c r="F89" s="239" t="s">
        <v>761</v>
      </c>
      <c r="G89" s="237"/>
      <c r="H89" s="240">
        <v>2</v>
      </c>
      <c r="I89" s="241"/>
      <c r="J89" s="237"/>
      <c r="K89" s="237"/>
      <c r="L89" s="242"/>
      <c r="M89" s="243"/>
      <c r="N89" s="244"/>
      <c r="O89" s="244"/>
      <c r="P89" s="244"/>
      <c r="Q89" s="244"/>
      <c r="R89" s="244"/>
      <c r="S89" s="244"/>
      <c r="T89" s="245"/>
      <c r="U89" s="13"/>
      <c r="V89" s="13"/>
      <c r="W89" s="13"/>
      <c r="X89" s="13"/>
      <c r="Y89" s="13"/>
      <c r="Z89" s="13"/>
      <c r="AA89" s="13"/>
      <c r="AB89" s="13"/>
      <c r="AC89" s="13"/>
      <c r="AD89" s="13"/>
      <c r="AE89" s="13"/>
      <c r="AT89" s="246" t="s">
        <v>148</v>
      </c>
      <c r="AU89" s="246" t="s">
        <v>83</v>
      </c>
      <c r="AV89" s="13" t="s">
        <v>83</v>
      </c>
      <c r="AW89" s="13" t="s">
        <v>35</v>
      </c>
      <c r="AX89" s="13" t="s">
        <v>73</v>
      </c>
      <c r="AY89" s="246" t="s">
        <v>137</v>
      </c>
    </row>
    <row r="90" s="13" customFormat="1">
      <c r="A90" s="13"/>
      <c r="B90" s="236"/>
      <c r="C90" s="237"/>
      <c r="D90" s="232" t="s">
        <v>148</v>
      </c>
      <c r="E90" s="238" t="s">
        <v>19</v>
      </c>
      <c r="F90" s="239" t="s">
        <v>762</v>
      </c>
      <c r="G90" s="237"/>
      <c r="H90" s="240">
        <v>2</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148</v>
      </c>
      <c r="AU90" s="246" t="s">
        <v>83</v>
      </c>
      <c r="AV90" s="13" t="s">
        <v>83</v>
      </c>
      <c r="AW90" s="13" t="s">
        <v>35</v>
      </c>
      <c r="AX90" s="13" t="s">
        <v>73</v>
      </c>
      <c r="AY90" s="246" t="s">
        <v>137</v>
      </c>
    </row>
    <row r="91" s="13" customFormat="1">
      <c r="A91" s="13"/>
      <c r="B91" s="236"/>
      <c r="C91" s="237"/>
      <c r="D91" s="232" t="s">
        <v>148</v>
      </c>
      <c r="E91" s="238" t="s">
        <v>19</v>
      </c>
      <c r="F91" s="239" t="s">
        <v>763</v>
      </c>
      <c r="G91" s="237"/>
      <c r="H91" s="240">
        <v>2</v>
      </c>
      <c r="I91" s="241"/>
      <c r="J91" s="237"/>
      <c r="K91" s="237"/>
      <c r="L91" s="242"/>
      <c r="M91" s="243"/>
      <c r="N91" s="244"/>
      <c r="O91" s="244"/>
      <c r="P91" s="244"/>
      <c r="Q91" s="244"/>
      <c r="R91" s="244"/>
      <c r="S91" s="244"/>
      <c r="T91" s="245"/>
      <c r="U91" s="13"/>
      <c r="V91" s="13"/>
      <c r="W91" s="13"/>
      <c r="X91" s="13"/>
      <c r="Y91" s="13"/>
      <c r="Z91" s="13"/>
      <c r="AA91" s="13"/>
      <c r="AB91" s="13"/>
      <c r="AC91" s="13"/>
      <c r="AD91" s="13"/>
      <c r="AE91" s="13"/>
      <c r="AT91" s="246" t="s">
        <v>148</v>
      </c>
      <c r="AU91" s="246" t="s">
        <v>83</v>
      </c>
      <c r="AV91" s="13" t="s">
        <v>83</v>
      </c>
      <c r="AW91" s="13" t="s">
        <v>35</v>
      </c>
      <c r="AX91" s="13" t="s">
        <v>73</v>
      </c>
      <c r="AY91" s="246" t="s">
        <v>137</v>
      </c>
    </row>
    <row r="92" s="13" customFormat="1">
      <c r="A92" s="13"/>
      <c r="B92" s="236"/>
      <c r="C92" s="237"/>
      <c r="D92" s="232" t="s">
        <v>148</v>
      </c>
      <c r="E92" s="238" t="s">
        <v>19</v>
      </c>
      <c r="F92" s="239" t="s">
        <v>764</v>
      </c>
      <c r="G92" s="237"/>
      <c r="H92" s="240">
        <v>2</v>
      </c>
      <c r="I92" s="241"/>
      <c r="J92" s="237"/>
      <c r="K92" s="237"/>
      <c r="L92" s="242"/>
      <c r="M92" s="243"/>
      <c r="N92" s="244"/>
      <c r="O92" s="244"/>
      <c r="P92" s="244"/>
      <c r="Q92" s="244"/>
      <c r="R92" s="244"/>
      <c r="S92" s="244"/>
      <c r="T92" s="245"/>
      <c r="U92" s="13"/>
      <c r="V92" s="13"/>
      <c r="W92" s="13"/>
      <c r="X92" s="13"/>
      <c r="Y92" s="13"/>
      <c r="Z92" s="13"/>
      <c r="AA92" s="13"/>
      <c r="AB92" s="13"/>
      <c r="AC92" s="13"/>
      <c r="AD92" s="13"/>
      <c r="AE92" s="13"/>
      <c r="AT92" s="246" t="s">
        <v>148</v>
      </c>
      <c r="AU92" s="246" t="s">
        <v>83</v>
      </c>
      <c r="AV92" s="13" t="s">
        <v>83</v>
      </c>
      <c r="AW92" s="13" t="s">
        <v>35</v>
      </c>
      <c r="AX92" s="13" t="s">
        <v>73</v>
      </c>
      <c r="AY92" s="246" t="s">
        <v>137</v>
      </c>
    </row>
    <row r="93" s="13" customFormat="1">
      <c r="A93" s="13"/>
      <c r="B93" s="236"/>
      <c r="C93" s="237"/>
      <c r="D93" s="232" t="s">
        <v>148</v>
      </c>
      <c r="E93" s="238" t="s">
        <v>19</v>
      </c>
      <c r="F93" s="239" t="s">
        <v>765</v>
      </c>
      <c r="G93" s="237"/>
      <c r="H93" s="240">
        <v>2</v>
      </c>
      <c r="I93" s="241"/>
      <c r="J93" s="237"/>
      <c r="K93" s="237"/>
      <c r="L93" s="242"/>
      <c r="M93" s="243"/>
      <c r="N93" s="244"/>
      <c r="O93" s="244"/>
      <c r="P93" s="244"/>
      <c r="Q93" s="244"/>
      <c r="R93" s="244"/>
      <c r="S93" s="244"/>
      <c r="T93" s="245"/>
      <c r="U93" s="13"/>
      <c r="V93" s="13"/>
      <c r="W93" s="13"/>
      <c r="X93" s="13"/>
      <c r="Y93" s="13"/>
      <c r="Z93" s="13"/>
      <c r="AA93" s="13"/>
      <c r="AB93" s="13"/>
      <c r="AC93" s="13"/>
      <c r="AD93" s="13"/>
      <c r="AE93" s="13"/>
      <c r="AT93" s="246" t="s">
        <v>148</v>
      </c>
      <c r="AU93" s="246" t="s">
        <v>83</v>
      </c>
      <c r="AV93" s="13" t="s">
        <v>83</v>
      </c>
      <c r="AW93" s="13" t="s">
        <v>35</v>
      </c>
      <c r="AX93" s="13" t="s">
        <v>73</v>
      </c>
      <c r="AY93" s="246" t="s">
        <v>137</v>
      </c>
    </row>
    <row r="94" s="13" customFormat="1">
      <c r="A94" s="13"/>
      <c r="B94" s="236"/>
      <c r="C94" s="237"/>
      <c r="D94" s="232" t="s">
        <v>148</v>
      </c>
      <c r="E94" s="238" t="s">
        <v>19</v>
      </c>
      <c r="F94" s="239" t="s">
        <v>766</v>
      </c>
      <c r="G94" s="237"/>
      <c r="H94" s="240">
        <v>4</v>
      </c>
      <c r="I94" s="241"/>
      <c r="J94" s="237"/>
      <c r="K94" s="237"/>
      <c r="L94" s="242"/>
      <c r="M94" s="243"/>
      <c r="N94" s="244"/>
      <c r="O94" s="244"/>
      <c r="P94" s="244"/>
      <c r="Q94" s="244"/>
      <c r="R94" s="244"/>
      <c r="S94" s="244"/>
      <c r="T94" s="245"/>
      <c r="U94" s="13"/>
      <c r="V94" s="13"/>
      <c r="W94" s="13"/>
      <c r="X94" s="13"/>
      <c r="Y94" s="13"/>
      <c r="Z94" s="13"/>
      <c r="AA94" s="13"/>
      <c r="AB94" s="13"/>
      <c r="AC94" s="13"/>
      <c r="AD94" s="13"/>
      <c r="AE94" s="13"/>
      <c r="AT94" s="246" t="s">
        <v>148</v>
      </c>
      <c r="AU94" s="246" t="s">
        <v>83</v>
      </c>
      <c r="AV94" s="13" t="s">
        <v>83</v>
      </c>
      <c r="AW94" s="13" t="s">
        <v>35</v>
      </c>
      <c r="AX94" s="13" t="s">
        <v>73</v>
      </c>
      <c r="AY94" s="246" t="s">
        <v>137</v>
      </c>
    </row>
    <row r="95" s="14" customFormat="1">
      <c r="A95" s="14"/>
      <c r="B95" s="247"/>
      <c r="C95" s="248"/>
      <c r="D95" s="232" t="s">
        <v>148</v>
      </c>
      <c r="E95" s="249" t="s">
        <v>19</v>
      </c>
      <c r="F95" s="250" t="s">
        <v>150</v>
      </c>
      <c r="G95" s="248"/>
      <c r="H95" s="251">
        <v>19</v>
      </c>
      <c r="I95" s="252"/>
      <c r="J95" s="248"/>
      <c r="K95" s="248"/>
      <c r="L95" s="253"/>
      <c r="M95" s="254"/>
      <c r="N95" s="255"/>
      <c r="O95" s="255"/>
      <c r="P95" s="255"/>
      <c r="Q95" s="255"/>
      <c r="R95" s="255"/>
      <c r="S95" s="255"/>
      <c r="T95" s="256"/>
      <c r="U95" s="14"/>
      <c r="V95" s="14"/>
      <c r="W95" s="14"/>
      <c r="X95" s="14"/>
      <c r="Y95" s="14"/>
      <c r="Z95" s="14"/>
      <c r="AA95" s="14"/>
      <c r="AB95" s="14"/>
      <c r="AC95" s="14"/>
      <c r="AD95" s="14"/>
      <c r="AE95" s="14"/>
      <c r="AT95" s="257" t="s">
        <v>148</v>
      </c>
      <c r="AU95" s="257" t="s">
        <v>83</v>
      </c>
      <c r="AV95" s="14" t="s">
        <v>144</v>
      </c>
      <c r="AW95" s="14" t="s">
        <v>35</v>
      </c>
      <c r="AX95" s="14" t="s">
        <v>81</v>
      </c>
      <c r="AY95" s="257" t="s">
        <v>137</v>
      </c>
    </row>
    <row r="96" s="2" customFormat="1" ht="24" customHeight="1">
      <c r="A96" s="39"/>
      <c r="B96" s="40"/>
      <c r="C96" s="219" t="s">
        <v>83</v>
      </c>
      <c r="D96" s="219" t="s">
        <v>139</v>
      </c>
      <c r="E96" s="220" t="s">
        <v>767</v>
      </c>
      <c r="F96" s="221" t="s">
        <v>768</v>
      </c>
      <c r="G96" s="222" t="s">
        <v>142</v>
      </c>
      <c r="H96" s="223">
        <v>1425</v>
      </c>
      <c r="I96" s="224"/>
      <c r="J96" s="225">
        <f>ROUND(I96*H96,2)</f>
        <v>0</v>
      </c>
      <c r="K96" s="221" t="s">
        <v>143</v>
      </c>
      <c r="L96" s="45"/>
      <c r="M96" s="226" t="s">
        <v>19</v>
      </c>
      <c r="N96" s="227" t="s">
        <v>44</v>
      </c>
      <c r="O96" s="85"/>
      <c r="P96" s="228">
        <f>O96*H96</f>
        <v>0</v>
      </c>
      <c r="Q96" s="228">
        <v>0</v>
      </c>
      <c r="R96" s="228">
        <f>Q96*H96</f>
        <v>0</v>
      </c>
      <c r="S96" s="228">
        <v>0</v>
      </c>
      <c r="T96" s="229">
        <f>S96*H96</f>
        <v>0</v>
      </c>
      <c r="U96" s="39"/>
      <c r="V96" s="39"/>
      <c r="W96" s="39"/>
      <c r="X96" s="39"/>
      <c r="Y96" s="39"/>
      <c r="Z96" s="39"/>
      <c r="AA96" s="39"/>
      <c r="AB96" s="39"/>
      <c r="AC96" s="39"/>
      <c r="AD96" s="39"/>
      <c r="AE96" s="39"/>
      <c r="AR96" s="230" t="s">
        <v>144</v>
      </c>
      <c r="AT96" s="230" t="s">
        <v>139</v>
      </c>
      <c r="AU96" s="230" t="s">
        <v>83</v>
      </c>
      <c r="AY96" s="18" t="s">
        <v>137</v>
      </c>
      <c r="BE96" s="231">
        <f>IF(N96="základní",J96,0)</f>
        <v>0</v>
      </c>
      <c r="BF96" s="231">
        <f>IF(N96="snížená",J96,0)</f>
        <v>0</v>
      </c>
      <c r="BG96" s="231">
        <f>IF(N96="zákl. přenesená",J96,0)</f>
        <v>0</v>
      </c>
      <c r="BH96" s="231">
        <f>IF(N96="sníž. přenesená",J96,0)</f>
        <v>0</v>
      </c>
      <c r="BI96" s="231">
        <f>IF(N96="nulová",J96,0)</f>
        <v>0</v>
      </c>
      <c r="BJ96" s="18" t="s">
        <v>81</v>
      </c>
      <c r="BK96" s="231">
        <f>ROUND(I96*H96,2)</f>
        <v>0</v>
      </c>
      <c r="BL96" s="18" t="s">
        <v>144</v>
      </c>
      <c r="BM96" s="230" t="s">
        <v>1121</v>
      </c>
    </row>
    <row r="97" s="2" customFormat="1">
      <c r="A97" s="39"/>
      <c r="B97" s="40"/>
      <c r="C97" s="41"/>
      <c r="D97" s="232" t="s">
        <v>146</v>
      </c>
      <c r="E97" s="41"/>
      <c r="F97" s="233" t="s">
        <v>757</v>
      </c>
      <c r="G97" s="41"/>
      <c r="H97" s="41"/>
      <c r="I97" s="137"/>
      <c r="J97" s="41"/>
      <c r="K97" s="41"/>
      <c r="L97" s="45"/>
      <c r="M97" s="234"/>
      <c r="N97" s="235"/>
      <c r="O97" s="85"/>
      <c r="P97" s="85"/>
      <c r="Q97" s="85"/>
      <c r="R97" s="85"/>
      <c r="S97" s="85"/>
      <c r="T97" s="86"/>
      <c r="U97" s="39"/>
      <c r="V97" s="39"/>
      <c r="W97" s="39"/>
      <c r="X97" s="39"/>
      <c r="Y97" s="39"/>
      <c r="Z97" s="39"/>
      <c r="AA97" s="39"/>
      <c r="AB97" s="39"/>
      <c r="AC97" s="39"/>
      <c r="AD97" s="39"/>
      <c r="AE97" s="39"/>
      <c r="AT97" s="18" t="s">
        <v>146</v>
      </c>
      <c r="AU97" s="18" t="s">
        <v>83</v>
      </c>
    </row>
    <row r="98" s="15" customFormat="1">
      <c r="A98" s="15"/>
      <c r="B98" s="268"/>
      <c r="C98" s="269"/>
      <c r="D98" s="232" t="s">
        <v>148</v>
      </c>
      <c r="E98" s="270" t="s">
        <v>19</v>
      </c>
      <c r="F98" s="271" t="s">
        <v>758</v>
      </c>
      <c r="G98" s="269"/>
      <c r="H98" s="270" t="s">
        <v>19</v>
      </c>
      <c r="I98" s="272"/>
      <c r="J98" s="269"/>
      <c r="K98" s="269"/>
      <c r="L98" s="273"/>
      <c r="M98" s="274"/>
      <c r="N98" s="275"/>
      <c r="O98" s="275"/>
      <c r="P98" s="275"/>
      <c r="Q98" s="275"/>
      <c r="R98" s="275"/>
      <c r="S98" s="275"/>
      <c r="T98" s="276"/>
      <c r="U98" s="15"/>
      <c r="V98" s="15"/>
      <c r="W98" s="15"/>
      <c r="X98" s="15"/>
      <c r="Y98" s="15"/>
      <c r="Z98" s="15"/>
      <c r="AA98" s="15"/>
      <c r="AB98" s="15"/>
      <c r="AC98" s="15"/>
      <c r="AD98" s="15"/>
      <c r="AE98" s="15"/>
      <c r="AT98" s="277" t="s">
        <v>148</v>
      </c>
      <c r="AU98" s="277" t="s">
        <v>83</v>
      </c>
      <c r="AV98" s="15" t="s">
        <v>81</v>
      </c>
      <c r="AW98" s="15" t="s">
        <v>35</v>
      </c>
      <c r="AX98" s="15" t="s">
        <v>73</v>
      </c>
      <c r="AY98" s="277" t="s">
        <v>137</v>
      </c>
    </row>
    <row r="99" s="13" customFormat="1">
      <c r="A99" s="13"/>
      <c r="B99" s="236"/>
      <c r="C99" s="237"/>
      <c r="D99" s="232" t="s">
        <v>148</v>
      </c>
      <c r="E99" s="238" t="s">
        <v>19</v>
      </c>
      <c r="F99" s="239" t="s">
        <v>770</v>
      </c>
      <c r="G99" s="237"/>
      <c r="H99" s="240">
        <v>150</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148</v>
      </c>
      <c r="AU99" s="246" t="s">
        <v>83</v>
      </c>
      <c r="AV99" s="13" t="s">
        <v>83</v>
      </c>
      <c r="AW99" s="13" t="s">
        <v>35</v>
      </c>
      <c r="AX99" s="13" t="s">
        <v>73</v>
      </c>
      <c r="AY99" s="246" t="s">
        <v>137</v>
      </c>
    </row>
    <row r="100" s="13" customFormat="1">
      <c r="A100" s="13"/>
      <c r="B100" s="236"/>
      <c r="C100" s="237"/>
      <c r="D100" s="232" t="s">
        <v>148</v>
      </c>
      <c r="E100" s="238" t="s">
        <v>19</v>
      </c>
      <c r="F100" s="239" t="s">
        <v>771</v>
      </c>
      <c r="G100" s="237"/>
      <c r="H100" s="240">
        <v>225</v>
      </c>
      <c r="I100" s="241"/>
      <c r="J100" s="237"/>
      <c r="K100" s="237"/>
      <c r="L100" s="242"/>
      <c r="M100" s="243"/>
      <c r="N100" s="244"/>
      <c r="O100" s="244"/>
      <c r="P100" s="244"/>
      <c r="Q100" s="244"/>
      <c r="R100" s="244"/>
      <c r="S100" s="244"/>
      <c r="T100" s="245"/>
      <c r="U100" s="13"/>
      <c r="V100" s="13"/>
      <c r="W100" s="13"/>
      <c r="X100" s="13"/>
      <c r="Y100" s="13"/>
      <c r="Z100" s="13"/>
      <c r="AA100" s="13"/>
      <c r="AB100" s="13"/>
      <c r="AC100" s="13"/>
      <c r="AD100" s="13"/>
      <c r="AE100" s="13"/>
      <c r="AT100" s="246" t="s">
        <v>148</v>
      </c>
      <c r="AU100" s="246" t="s">
        <v>83</v>
      </c>
      <c r="AV100" s="13" t="s">
        <v>83</v>
      </c>
      <c r="AW100" s="13" t="s">
        <v>35</v>
      </c>
      <c r="AX100" s="13" t="s">
        <v>73</v>
      </c>
      <c r="AY100" s="246" t="s">
        <v>137</v>
      </c>
    </row>
    <row r="101" s="13" customFormat="1">
      <c r="A101" s="13"/>
      <c r="B101" s="236"/>
      <c r="C101" s="237"/>
      <c r="D101" s="232" t="s">
        <v>148</v>
      </c>
      <c r="E101" s="238" t="s">
        <v>19</v>
      </c>
      <c r="F101" s="239" t="s">
        <v>772</v>
      </c>
      <c r="G101" s="237"/>
      <c r="H101" s="240">
        <v>150</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148</v>
      </c>
      <c r="AU101" s="246" t="s">
        <v>83</v>
      </c>
      <c r="AV101" s="13" t="s">
        <v>83</v>
      </c>
      <c r="AW101" s="13" t="s">
        <v>35</v>
      </c>
      <c r="AX101" s="13" t="s">
        <v>73</v>
      </c>
      <c r="AY101" s="246" t="s">
        <v>137</v>
      </c>
    </row>
    <row r="102" s="13" customFormat="1">
      <c r="A102" s="13"/>
      <c r="B102" s="236"/>
      <c r="C102" s="237"/>
      <c r="D102" s="232" t="s">
        <v>148</v>
      </c>
      <c r="E102" s="238" t="s">
        <v>19</v>
      </c>
      <c r="F102" s="239" t="s">
        <v>773</v>
      </c>
      <c r="G102" s="237"/>
      <c r="H102" s="240">
        <v>150</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148</v>
      </c>
      <c r="AU102" s="246" t="s">
        <v>83</v>
      </c>
      <c r="AV102" s="13" t="s">
        <v>83</v>
      </c>
      <c r="AW102" s="13" t="s">
        <v>35</v>
      </c>
      <c r="AX102" s="13" t="s">
        <v>73</v>
      </c>
      <c r="AY102" s="246" t="s">
        <v>137</v>
      </c>
    </row>
    <row r="103" s="13" customFormat="1">
      <c r="A103" s="13"/>
      <c r="B103" s="236"/>
      <c r="C103" s="237"/>
      <c r="D103" s="232" t="s">
        <v>148</v>
      </c>
      <c r="E103" s="238" t="s">
        <v>19</v>
      </c>
      <c r="F103" s="239" t="s">
        <v>774</v>
      </c>
      <c r="G103" s="237"/>
      <c r="H103" s="240">
        <v>150</v>
      </c>
      <c r="I103" s="241"/>
      <c r="J103" s="237"/>
      <c r="K103" s="237"/>
      <c r="L103" s="242"/>
      <c r="M103" s="243"/>
      <c r="N103" s="244"/>
      <c r="O103" s="244"/>
      <c r="P103" s="244"/>
      <c r="Q103" s="244"/>
      <c r="R103" s="244"/>
      <c r="S103" s="244"/>
      <c r="T103" s="245"/>
      <c r="U103" s="13"/>
      <c r="V103" s="13"/>
      <c r="W103" s="13"/>
      <c r="X103" s="13"/>
      <c r="Y103" s="13"/>
      <c r="Z103" s="13"/>
      <c r="AA103" s="13"/>
      <c r="AB103" s="13"/>
      <c r="AC103" s="13"/>
      <c r="AD103" s="13"/>
      <c r="AE103" s="13"/>
      <c r="AT103" s="246" t="s">
        <v>148</v>
      </c>
      <c r="AU103" s="246" t="s">
        <v>83</v>
      </c>
      <c r="AV103" s="13" t="s">
        <v>83</v>
      </c>
      <c r="AW103" s="13" t="s">
        <v>35</v>
      </c>
      <c r="AX103" s="13" t="s">
        <v>73</v>
      </c>
      <c r="AY103" s="246" t="s">
        <v>137</v>
      </c>
    </row>
    <row r="104" s="13" customFormat="1">
      <c r="A104" s="13"/>
      <c r="B104" s="236"/>
      <c r="C104" s="237"/>
      <c r="D104" s="232" t="s">
        <v>148</v>
      </c>
      <c r="E104" s="238" t="s">
        <v>19</v>
      </c>
      <c r="F104" s="239" t="s">
        <v>775</v>
      </c>
      <c r="G104" s="237"/>
      <c r="H104" s="240">
        <v>150</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148</v>
      </c>
      <c r="AU104" s="246" t="s">
        <v>83</v>
      </c>
      <c r="AV104" s="13" t="s">
        <v>83</v>
      </c>
      <c r="AW104" s="13" t="s">
        <v>35</v>
      </c>
      <c r="AX104" s="13" t="s">
        <v>73</v>
      </c>
      <c r="AY104" s="246" t="s">
        <v>137</v>
      </c>
    </row>
    <row r="105" s="13" customFormat="1">
      <c r="A105" s="13"/>
      <c r="B105" s="236"/>
      <c r="C105" s="237"/>
      <c r="D105" s="232" t="s">
        <v>148</v>
      </c>
      <c r="E105" s="238" t="s">
        <v>19</v>
      </c>
      <c r="F105" s="239" t="s">
        <v>776</v>
      </c>
      <c r="G105" s="237"/>
      <c r="H105" s="240">
        <v>150</v>
      </c>
      <c r="I105" s="241"/>
      <c r="J105" s="237"/>
      <c r="K105" s="237"/>
      <c r="L105" s="242"/>
      <c r="M105" s="243"/>
      <c r="N105" s="244"/>
      <c r="O105" s="244"/>
      <c r="P105" s="244"/>
      <c r="Q105" s="244"/>
      <c r="R105" s="244"/>
      <c r="S105" s="244"/>
      <c r="T105" s="245"/>
      <c r="U105" s="13"/>
      <c r="V105" s="13"/>
      <c r="W105" s="13"/>
      <c r="X105" s="13"/>
      <c r="Y105" s="13"/>
      <c r="Z105" s="13"/>
      <c r="AA105" s="13"/>
      <c r="AB105" s="13"/>
      <c r="AC105" s="13"/>
      <c r="AD105" s="13"/>
      <c r="AE105" s="13"/>
      <c r="AT105" s="246" t="s">
        <v>148</v>
      </c>
      <c r="AU105" s="246" t="s">
        <v>83</v>
      </c>
      <c r="AV105" s="13" t="s">
        <v>83</v>
      </c>
      <c r="AW105" s="13" t="s">
        <v>35</v>
      </c>
      <c r="AX105" s="13" t="s">
        <v>73</v>
      </c>
      <c r="AY105" s="246" t="s">
        <v>137</v>
      </c>
    </row>
    <row r="106" s="13" customFormat="1">
      <c r="A106" s="13"/>
      <c r="B106" s="236"/>
      <c r="C106" s="237"/>
      <c r="D106" s="232" t="s">
        <v>148</v>
      </c>
      <c r="E106" s="238" t="s">
        <v>19</v>
      </c>
      <c r="F106" s="239" t="s">
        <v>777</v>
      </c>
      <c r="G106" s="237"/>
      <c r="H106" s="240">
        <v>300</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148</v>
      </c>
      <c r="AU106" s="246" t="s">
        <v>83</v>
      </c>
      <c r="AV106" s="13" t="s">
        <v>83</v>
      </c>
      <c r="AW106" s="13" t="s">
        <v>35</v>
      </c>
      <c r="AX106" s="13" t="s">
        <v>73</v>
      </c>
      <c r="AY106" s="246" t="s">
        <v>137</v>
      </c>
    </row>
    <row r="107" s="14" customFormat="1">
      <c r="A107" s="14"/>
      <c r="B107" s="247"/>
      <c r="C107" s="248"/>
      <c r="D107" s="232" t="s">
        <v>148</v>
      </c>
      <c r="E107" s="249" t="s">
        <v>19</v>
      </c>
      <c r="F107" s="250" t="s">
        <v>150</v>
      </c>
      <c r="G107" s="248"/>
      <c r="H107" s="251">
        <v>1425</v>
      </c>
      <c r="I107" s="252"/>
      <c r="J107" s="248"/>
      <c r="K107" s="248"/>
      <c r="L107" s="253"/>
      <c r="M107" s="254"/>
      <c r="N107" s="255"/>
      <c r="O107" s="255"/>
      <c r="P107" s="255"/>
      <c r="Q107" s="255"/>
      <c r="R107" s="255"/>
      <c r="S107" s="255"/>
      <c r="T107" s="256"/>
      <c r="U107" s="14"/>
      <c r="V107" s="14"/>
      <c r="W107" s="14"/>
      <c r="X107" s="14"/>
      <c r="Y107" s="14"/>
      <c r="Z107" s="14"/>
      <c r="AA107" s="14"/>
      <c r="AB107" s="14"/>
      <c r="AC107" s="14"/>
      <c r="AD107" s="14"/>
      <c r="AE107" s="14"/>
      <c r="AT107" s="257" t="s">
        <v>148</v>
      </c>
      <c r="AU107" s="257" t="s">
        <v>83</v>
      </c>
      <c r="AV107" s="14" t="s">
        <v>144</v>
      </c>
      <c r="AW107" s="14" t="s">
        <v>35</v>
      </c>
      <c r="AX107" s="14" t="s">
        <v>81</v>
      </c>
      <c r="AY107" s="257" t="s">
        <v>137</v>
      </c>
    </row>
    <row r="108" s="2" customFormat="1" ht="16.5" customHeight="1">
      <c r="A108" s="39"/>
      <c r="B108" s="40"/>
      <c r="C108" s="219" t="s">
        <v>156</v>
      </c>
      <c r="D108" s="219" t="s">
        <v>139</v>
      </c>
      <c r="E108" s="220" t="s">
        <v>778</v>
      </c>
      <c r="F108" s="221" t="s">
        <v>779</v>
      </c>
      <c r="G108" s="222" t="s">
        <v>142</v>
      </c>
      <c r="H108" s="223">
        <v>6</v>
      </c>
      <c r="I108" s="224"/>
      <c r="J108" s="225">
        <f>ROUND(I108*H108,2)</f>
        <v>0</v>
      </c>
      <c r="K108" s="221" t="s">
        <v>143</v>
      </c>
      <c r="L108" s="45"/>
      <c r="M108" s="226" t="s">
        <v>19</v>
      </c>
      <c r="N108" s="227" t="s">
        <v>44</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144</v>
      </c>
      <c r="AT108" s="230" t="s">
        <v>139</v>
      </c>
      <c r="AU108" s="230" t="s">
        <v>83</v>
      </c>
      <c r="AY108" s="18" t="s">
        <v>137</v>
      </c>
      <c r="BE108" s="231">
        <f>IF(N108="základní",J108,0)</f>
        <v>0</v>
      </c>
      <c r="BF108" s="231">
        <f>IF(N108="snížená",J108,0)</f>
        <v>0</v>
      </c>
      <c r="BG108" s="231">
        <f>IF(N108="zákl. přenesená",J108,0)</f>
        <v>0</v>
      </c>
      <c r="BH108" s="231">
        <f>IF(N108="sníž. přenesená",J108,0)</f>
        <v>0</v>
      </c>
      <c r="BI108" s="231">
        <f>IF(N108="nulová",J108,0)</f>
        <v>0</v>
      </c>
      <c r="BJ108" s="18" t="s">
        <v>81</v>
      </c>
      <c r="BK108" s="231">
        <f>ROUND(I108*H108,2)</f>
        <v>0</v>
      </c>
      <c r="BL108" s="18" t="s">
        <v>144</v>
      </c>
      <c r="BM108" s="230" t="s">
        <v>1122</v>
      </c>
    </row>
    <row r="109" s="2" customFormat="1">
      <c r="A109" s="39"/>
      <c r="B109" s="40"/>
      <c r="C109" s="41"/>
      <c r="D109" s="232" t="s">
        <v>146</v>
      </c>
      <c r="E109" s="41"/>
      <c r="F109" s="233" t="s">
        <v>781</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146</v>
      </c>
      <c r="AU109" s="18" t="s">
        <v>83</v>
      </c>
    </row>
    <row r="110" s="15" customFormat="1">
      <c r="A110" s="15"/>
      <c r="B110" s="268"/>
      <c r="C110" s="269"/>
      <c r="D110" s="232" t="s">
        <v>148</v>
      </c>
      <c r="E110" s="270" t="s">
        <v>19</v>
      </c>
      <c r="F110" s="271" t="s">
        <v>782</v>
      </c>
      <c r="G110" s="269"/>
      <c r="H110" s="270" t="s">
        <v>19</v>
      </c>
      <c r="I110" s="272"/>
      <c r="J110" s="269"/>
      <c r="K110" s="269"/>
      <c r="L110" s="273"/>
      <c r="M110" s="274"/>
      <c r="N110" s="275"/>
      <c r="O110" s="275"/>
      <c r="P110" s="275"/>
      <c r="Q110" s="275"/>
      <c r="R110" s="275"/>
      <c r="S110" s="275"/>
      <c r="T110" s="276"/>
      <c r="U110" s="15"/>
      <c r="V110" s="15"/>
      <c r="W110" s="15"/>
      <c r="X110" s="15"/>
      <c r="Y110" s="15"/>
      <c r="Z110" s="15"/>
      <c r="AA110" s="15"/>
      <c r="AB110" s="15"/>
      <c r="AC110" s="15"/>
      <c r="AD110" s="15"/>
      <c r="AE110" s="15"/>
      <c r="AT110" s="277" t="s">
        <v>148</v>
      </c>
      <c r="AU110" s="277" t="s">
        <v>83</v>
      </c>
      <c r="AV110" s="15" t="s">
        <v>81</v>
      </c>
      <c r="AW110" s="15" t="s">
        <v>35</v>
      </c>
      <c r="AX110" s="15" t="s">
        <v>73</v>
      </c>
      <c r="AY110" s="277" t="s">
        <v>137</v>
      </c>
    </row>
    <row r="111" s="13" customFormat="1">
      <c r="A111" s="13"/>
      <c r="B111" s="236"/>
      <c r="C111" s="237"/>
      <c r="D111" s="232" t="s">
        <v>148</v>
      </c>
      <c r="E111" s="238" t="s">
        <v>19</v>
      </c>
      <c r="F111" s="239" t="s">
        <v>783</v>
      </c>
      <c r="G111" s="237"/>
      <c r="H111" s="240">
        <v>6</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148</v>
      </c>
      <c r="AU111" s="246" t="s">
        <v>83</v>
      </c>
      <c r="AV111" s="13" t="s">
        <v>83</v>
      </c>
      <c r="AW111" s="13" t="s">
        <v>35</v>
      </c>
      <c r="AX111" s="13" t="s">
        <v>73</v>
      </c>
      <c r="AY111" s="246" t="s">
        <v>137</v>
      </c>
    </row>
    <row r="112" s="14" customFormat="1">
      <c r="A112" s="14"/>
      <c r="B112" s="247"/>
      <c r="C112" s="248"/>
      <c r="D112" s="232" t="s">
        <v>148</v>
      </c>
      <c r="E112" s="249" t="s">
        <v>19</v>
      </c>
      <c r="F112" s="250" t="s">
        <v>150</v>
      </c>
      <c r="G112" s="248"/>
      <c r="H112" s="251">
        <v>6</v>
      </c>
      <c r="I112" s="252"/>
      <c r="J112" s="248"/>
      <c r="K112" s="248"/>
      <c r="L112" s="253"/>
      <c r="M112" s="254"/>
      <c r="N112" s="255"/>
      <c r="O112" s="255"/>
      <c r="P112" s="255"/>
      <c r="Q112" s="255"/>
      <c r="R112" s="255"/>
      <c r="S112" s="255"/>
      <c r="T112" s="256"/>
      <c r="U112" s="14"/>
      <c r="V112" s="14"/>
      <c r="W112" s="14"/>
      <c r="X112" s="14"/>
      <c r="Y112" s="14"/>
      <c r="Z112" s="14"/>
      <c r="AA112" s="14"/>
      <c r="AB112" s="14"/>
      <c r="AC112" s="14"/>
      <c r="AD112" s="14"/>
      <c r="AE112" s="14"/>
      <c r="AT112" s="257" t="s">
        <v>148</v>
      </c>
      <c r="AU112" s="257" t="s">
        <v>83</v>
      </c>
      <c r="AV112" s="14" t="s">
        <v>144</v>
      </c>
      <c r="AW112" s="14" t="s">
        <v>35</v>
      </c>
      <c r="AX112" s="14" t="s">
        <v>81</v>
      </c>
      <c r="AY112" s="257" t="s">
        <v>137</v>
      </c>
    </row>
    <row r="113" s="2" customFormat="1" ht="24" customHeight="1">
      <c r="A113" s="39"/>
      <c r="B113" s="40"/>
      <c r="C113" s="219" t="s">
        <v>144</v>
      </c>
      <c r="D113" s="219" t="s">
        <v>139</v>
      </c>
      <c r="E113" s="220" t="s">
        <v>784</v>
      </c>
      <c r="F113" s="221" t="s">
        <v>785</v>
      </c>
      <c r="G113" s="222" t="s">
        <v>142</v>
      </c>
      <c r="H113" s="223">
        <v>450</v>
      </c>
      <c r="I113" s="224"/>
      <c r="J113" s="225">
        <f>ROUND(I113*H113,2)</f>
        <v>0</v>
      </c>
      <c r="K113" s="221" t="s">
        <v>143</v>
      </c>
      <c r="L113" s="45"/>
      <c r="M113" s="226" t="s">
        <v>19</v>
      </c>
      <c r="N113" s="227" t="s">
        <v>44</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144</v>
      </c>
      <c r="AT113" s="230" t="s">
        <v>139</v>
      </c>
      <c r="AU113" s="230" t="s">
        <v>83</v>
      </c>
      <c r="AY113" s="18" t="s">
        <v>137</v>
      </c>
      <c r="BE113" s="231">
        <f>IF(N113="základní",J113,0)</f>
        <v>0</v>
      </c>
      <c r="BF113" s="231">
        <f>IF(N113="snížená",J113,0)</f>
        <v>0</v>
      </c>
      <c r="BG113" s="231">
        <f>IF(N113="zákl. přenesená",J113,0)</f>
        <v>0</v>
      </c>
      <c r="BH113" s="231">
        <f>IF(N113="sníž. přenesená",J113,0)</f>
        <v>0</v>
      </c>
      <c r="BI113" s="231">
        <f>IF(N113="nulová",J113,0)</f>
        <v>0</v>
      </c>
      <c r="BJ113" s="18" t="s">
        <v>81</v>
      </c>
      <c r="BK113" s="231">
        <f>ROUND(I113*H113,2)</f>
        <v>0</v>
      </c>
      <c r="BL113" s="18" t="s">
        <v>144</v>
      </c>
      <c r="BM113" s="230" t="s">
        <v>1123</v>
      </c>
    </row>
    <row r="114" s="2" customFormat="1">
      <c r="A114" s="39"/>
      <c r="B114" s="40"/>
      <c r="C114" s="41"/>
      <c r="D114" s="232" t="s">
        <v>146</v>
      </c>
      <c r="E114" s="41"/>
      <c r="F114" s="233" t="s">
        <v>781</v>
      </c>
      <c r="G114" s="41"/>
      <c r="H114" s="41"/>
      <c r="I114" s="137"/>
      <c r="J114" s="41"/>
      <c r="K114" s="41"/>
      <c r="L114" s="45"/>
      <c r="M114" s="234"/>
      <c r="N114" s="235"/>
      <c r="O114" s="85"/>
      <c r="P114" s="85"/>
      <c r="Q114" s="85"/>
      <c r="R114" s="85"/>
      <c r="S114" s="85"/>
      <c r="T114" s="86"/>
      <c r="U114" s="39"/>
      <c r="V114" s="39"/>
      <c r="W114" s="39"/>
      <c r="X114" s="39"/>
      <c r="Y114" s="39"/>
      <c r="Z114" s="39"/>
      <c r="AA114" s="39"/>
      <c r="AB114" s="39"/>
      <c r="AC114" s="39"/>
      <c r="AD114" s="39"/>
      <c r="AE114" s="39"/>
      <c r="AT114" s="18" t="s">
        <v>146</v>
      </c>
      <c r="AU114" s="18" t="s">
        <v>83</v>
      </c>
    </row>
    <row r="115" s="15" customFormat="1">
      <c r="A115" s="15"/>
      <c r="B115" s="268"/>
      <c r="C115" s="269"/>
      <c r="D115" s="232" t="s">
        <v>148</v>
      </c>
      <c r="E115" s="270" t="s">
        <v>19</v>
      </c>
      <c r="F115" s="271" t="s">
        <v>782</v>
      </c>
      <c r="G115" s="269"/>
      <c r="H115" s="270" t="s">
        <v>19</v>
      </c>
      <c r="I115" s="272"/>
      <c r="J115" s="269"/>
      <c r="K115" s="269"/>
      <c r="L115" s="273"/>
      <c r="M115" s="274"/>
      <c r="N115" s="275"/>
      <c r="O115" s="275"/>
      <c r="P115" s="275"/>
      <c r="Q115" s="275"/>
      <c r="R115" s="275"/>
      <c r="S115" s="275"/>
      <c r="T115" s="276"/>
      <c r="U115" s="15"/>
      <c r="V115" s="15"/>
      <c r="W115" s="15"/>
      <c r="X115" s="15"/>
      <c r="Y115" s="15"/>
      <c r="Z115" s="15"/>
      <c r="AA115" s="15"/>
      <c r="AB115" s="15"/>
      <c r="AC115" s="15"/>
      <c r="AD115" s="15"/>
      <c r="AE115" s="15"/>
      <c r="AT115" s="277" t="s">
        <v>148</v>
      </c>
      <c r="AU115" s="277" t="s">
        <v>83</v>
      </c>
      <c r="AV115" s="15" t="s">
        <v>81</v>
      </c>
      <c r="AW115" s="15" t="s">
        <v>35</v>
      </c>
      <c r="AX115" s="15" t="s">
        <v>73</v>
      </c>
      <c r="AY115" s="277" t="s">
        <v>137</v>
      </c>
    </row>
    <row r="116" s="13" customFormat="1">
      <c r="A116" s="13"/>
      <c r="B116" s="236"/>
      <c r="C116" s="237"/>
      <c r="D116" s="232" t="s">
        <v>148</v>
      </c>
      <c r="E116" s="238" t="s">
        <v>19</v>
      </c>
      <c r="F116" s="239" t="s">
        <v>787</v>
      </c>
      <c r="G116" s="237"/>
      <c r="H116" s="240">
        <v>450</v>
      </c>
      <c r="I116" s="241"/>
      <c r="J116" s="237"/>
      <c r="K116" s="237"/>
      <c r="L116" s="242"/>
      <c r="M116" s="243"/>
      <c r="N116" s="244"/>
      <c r="O116" s="244"/>
      <c r="P116" s="244"/>
      <c r="Q116" s="244"/>
      <c r="R116" s="244"/>
      <c r="S116" s="244"/>
      <c r="T116" s="245"/>
      <c r="U116" s="13"/>
      <c r="V116" s="13"/>
      <c r="W116" s="13"/>
      <c r="X116" s="13"/>
      <c r="Y116" s="13"/>
      <c r="Z116" s="13"/>
      <c r="AA116" s="13"/>
      <c r="AB116" s="13"/>
      <c r="AC116" s="13"/>
      <c r="AD116" s="13"/>
      <c r="AE116" s="13"/>
      <c r="AT116" s="246" t="s">
        <v>148</v>
      </c>
      <c r="AU116" s="246" t="s">
        <v>83</v>
      </c>
      <c r="AV116" s="13" t="s">
        <v>83</v>
      </c>
      <c r="AW116" s="13" t="s">
        <v>35</v>
      </c>
      <c r="AX116" s="13" t="s">
        <v>73</v>
      </c>
      <c r="AY116" s="246" t="s">
        <v>137</v>
      </c>
    </row>
    <row r="117" s="14" customFormat="1">
      <c r="A117" s="14"/>
      <c r="B117" s="247"/>
      <c r="C117" s="248"/>
      <c r="D117" s="232" t="s">
        <v>148</v>
      </c>
      <c r="E117" s="249" t="s">
        <v>19</v>
      </c>
      <c r="F117" s="250" t="s">
        <v>150</v>
      </c>
      <c r="G117" s="248"/>
      <c r="H117" s="251">
        <v>450</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148</v>
      </c>
      <c r="AU117" s="257" t="s">
        <v>83</v>
      </c>
      <c r="AV117" s="14" t="s">
        <v>144</v>
      </c>
      <c r="AW117" s="14" t="s">
        <v>35</v>
      </c>
      <c r="AX117" s="14" t="s">
        <v>81</v>
      </c>
      <c r="AY117" s="257" t="s">
        <v>137</v>
      </c>
    </row>
    <row r="118" s="2" customFormat="1" ht="16.5" customHeight="1">
      <c r="A118" s="39"/>
      <c r="B118" s="40"/>
      <c r="C118" s="219" t="s">
        <v>167</v>
      </c>
      <c r="D118" s="219" t="s">
        <v>139</v>
      </c>
      <c r="E118" s="220" t="s">
        <v>788</v>
      </c>
      <c r="F118" s="221" t="s">
        <v>789</v>
      </c>
      <c r="G118" s="222" t="s">
        <v>142</v>
      </c>
      <c r="H118" s="223">
        <v>90</v>
      </c>
      <c r="I118" s="224"/>
      <c r="J118" s="225">
        <f>ROUND(I118*H118,2)</f>
        <v>0</v>
      </c>
      <c r="K118" s="221" t="s">
        <v>143</v>
      </c>
      <c r="L118" s="45"/>
      <c r="M118" s="226" t="s">
        <v>19</v>
      </c>
      <c r="N118" s="227" t="s">
        <v>44</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144</v>
      </c>
      <c r="AT118" s="230" t="s">
        <v>139</v>
      </c>
      <c r="AU118" s="230" t="s">
        <v>83</v>
      </c>
      <c r="AY118" s="18" t="s">
        <v>137</v>
      </c>
      <c r="BE118" s="231">
        <f>IF(N118="základní",J118,0)</f>
        <v>0</v>
      </c>
      <c r="BF118" s="231">
        <f>IF(N118="snížená",J118,0)</f>
        <v>0</v>
      </c>
      <c r="BG118" s="231">
        <f>IF(N118="zákl. přenesená",J118,0)</f>
        <v>0</v>
      </c>
      <c r="BH118" s="231">
        <f>IF(N118="sníž. přenesená",J118,0)</f>
        <v>0</v>
      </c>
      <c r="BI118" s="231">
        <f>IF(N118="nulová",J118,0)</f>
        <v>0</v>
      </c>
      <c r="BJ118" s="18" t="s">
        <v>81</v>
      </c>
      <c r="BK118" s="231">
        <f>ROUND(I118*H118,2)</f>
        <v>0</v>
      </c>
      <c r="BL118" s="18" t="s">
        <v>144</v>
      </c>
      <c r="BM118" s="230" t="s">
        <v>1124</v>
      </c>
    </row>
    <row r="119" s="2" customFormat="1">
      <c r="A119" s="39"/>
      <c r="B119" s="40"/>
      <c r="C119" s="41"/>
      <c r="D119" s="232" t="s">
        <v>146</v>
      </c>
      <c r="E119" s="41"/>
      <c r="F119" s="233" t="s">
        <v>791</v>
      </c>
      <c r="G119" s="41"/>
      <c r="H119" s="41"/>
      <c r="I119" s="137"/>
      <c r="J119" s="41"/>
      <c r="K119" s="41"/>
      <c r="L119" s="45"/>
      <c r="M119" s="234"/>
      <c r="N119" s="235"/>
      <c r="O119" s="85"/>
      <c r="P119" s="85"/>
      <c r="Q119" s="85"/>
      <c r="R119" s="85"/>
      <c r="S119" s="85"/>
      <c r="T119" s="86"/>
      <c r="U119" s="39"/>
      <c r="V119" s="39"/>
      <c r="W119" s="39"/>
      <c r="X119" s="39"/>
      <c r="Y119" s="39"/>
      <c r="Z119" s="39"/>
      <c r="AA119" s="39"/>
      <c r="AB119" s="39"/>
      <c r="AC119" s="39"/>
      <c r="AD119" s="39"/>
      <c r="AE119" s="39"/>
      <c r="AT119" s="18" t="s">
        <v>146</v>
      </c>
      <c r="AU119" s="18" t="s">
        <v>83</v>
      </c>
    </row>
    <row r="120" s="15" customFormat="1">
      <c r="A120" s="15"/>
      <c r="B120" s="268"/>
      <c r="C120" s="269"/>
      <c r="D120" s="232" t="s">
        <v>148</v>
      </c>
      <c r="E120" s="270" t="s">
        <v>19</v>
      </c>
      <c r="F120" s="271" t="s">
        <v>782</v>
      </c>
      <c r="G120" s="269"/>
      <c r="H120" s="270" t="s">
        <v>19</v>
      </c>
      <c r="I120" s="272"/>
      <c r="J120" s="269"/>
      <c r="K120" s="269"/>
      <c r="L120" s="273"/>
      <c r="M120" s="274"/>
      <c r="N120" s="275"/>
      <c r="O120" s="275"/>
      <c r="P120" s="275"/>
      <c r="Q120" s="275"/>
      <c r="R120" s="275"/>
      <c r="S120" s="275"/>
      <c r="T120" s="276"/>
      <c r="U120" s="15"/>
      <c r="V120" s="15"/>
      <c r="W120" s="15"/>
      <c r="X120" s="15"/>
      <c r="Y120" s="15"/>
      <c r="Z120" s="15"/>
      <c r="AA120" s="15"/>
      <c r="AB120" s="15"/>
      <c r="AC120" s="15"/>
      <c r="AD120" s="15"/>
      <c r="AE120" s="15"/>
      <c r="AT120" s="277" t="s">
        <v>148</v>
      </c>
      <c r="AU120" s="277" t="s">
        <v>83</v>
      </c>
      <c r="AV120" s="15" t="s">
        <v>81</v>
      </c>
      <c r="AW120" s="15" t="s">
        <v>35</v>
      </c>
      <c r="AX120" s="15" t="s">
        <v>73</v>
      </c>
      <c r="AY120" s="277" t="s">
        <v>137</v>
      </c>
    </row>
    <row r="121" s="13" customFormat="1">
      <c r="A121" s="13"/>
      <c r="B121" s="236"/>
      <c r="C121" s="237"/>
      <c r="D121" s="232" t="s">
        <v>148</v>
      </c>
      <c r="E121" s="238" t="s">
        <v>19</v>
      </c>
      <c r="F121" s="239" t="s">
        <v>792</v>
      </c>
      <c r="G121" s="237"/>
      <c r="H121" s="240">
        <v>90</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148</v>
      </c>
      <c r="AU121" s="246" t="s">
        <v>83</v>
      </c>
      <c r="AV121" s="13" t="s">
        <v>83</v>
      </c>
      <c r="AW121" s="13" t="s">
        <v>35</v>
      </c>
      <c r="AX121" s="13" t="s">
        <v>73</v>
      </c>
      <c r="AY121" s="246" t="s">
        <v>137</v>
      </c>
    </row>
    <row r="122" s="14" customFormat="1">
      <c r="A122" s="14"/>
      <c r="B122" s="247"/>
      <c r="C122" s="248"/>
      <c r="D122" s="232" t="s">
        <v>148</v>
      </c>
      <c r="E122" s="249" t="s">
        <v>19</v>
      </c>
      <c r="F122" s="250" t="s">
        <v>150</v>
      </c>
      <c r="G122" s="248"/>
      <c r="H122" s="251">
        <v>90</v>
      </c>
      <c r="I122" s="252"/>
      <c r="J122" s="248"/>
      <c r="K122" s="248"/>
      <c r="L122" s="253"/>
      <c r="M122" s="254"/>
      <c r="N122" s="255"/>
      <c r="O122" s="255"/>
      <c r="P122" s="255"/>
      <c r="Q122" s="255"/>
      <c r="R122" s="255"/>
      <c r="S122" s="255"/>
      <c r="T122" s="256"/>
      <c r="U122" s="14"/>
      <c r="V122" s="14"/>
      <c r="W122" s="14"/>
      <c r="X122" s="14"/>
      <c r="Y122" s="14"/>
      <c r="Z122" s="14"/>
      <c r="AA122" s="14"/>
      <c r="AB122" s="14"/>
      <c r="AC122" s="14"/>
      <c r="AD122" s="14"/>
      <c r="AE122" s="14"/>
      <c r="AT122" s="257" t="s">
        <v>148</v>
      </c>
      <c r="AU122" s="257" t="s">
        <v>83</v>
      </c>
      <c r="AV122" s="14" t="s">
        <v>144</v>
      </c>
      <c r="AW122" s="14" t="s">
        <v>35</v>
      </c>
      <c r="AX122" s="14" t="s">
        <v>81</v>
      </c>
      <c r="AY122" s="257" t="s">
        <v>137</v>
      </c>
    </row>
    <row r="123" s="2" customFormat="1" ht="24" customHeight="1">
      <c r="A123" s="39"/>
      <c r="B123" s="40"/>
      <c r="C123" s="219" t="s">
        <v>172</v>
      </c>
      <c r="D123" s="219" t="s">
        <v>139</v>
      </c>
      <c r="E123" s="220" t="s">
        <v>793</v>
      </c>
      <c r="F123" s="221" t="s">
        <v>794</v>
      </c>
      <c r="G123" s="222" t="s">
        <v>142</v>
      </c>
      <c r="H123" s="223">
        <v>6750</v>
      </c>
      <c r="I123" s="224"/>
      <c r="J123" s="225">
        <f>ROUND(I123*H123,2)</f>
        <v>0</v>
      </c>
      <c r="K123" s="221" t="s">
        <v>143</v>
      </c>
      <c r="L123" s="45"/>
      <c r="M123" s="226" t="s">
        <v>19</v>
      </c>
      <c r="N123" s="227" t="s">
        <v>44</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144</v>
      </c>
      <c r="AT123" s="230" t="s">
        <v>139</v>
      </c>
      <c r="AU123" s="230" t="s">
        <v>83</v>
      </c>
      <c r="AY123" s="18" t="s">
        <v>137</v>
      </c>
      <c r="BE123" s="231">
        <f>IF(N123="základní",J123,0)</f>
        <v>0</v>
      </c>
      <c r="BF123" s="231">
        <f>IF(N123="snížená",J123,0)</f>
        <v>0</v>
      </c>
      <c r="BG123" s="231">
        <f>IF(N123="zákl. přenesená",J123,0)</f>
        <v>0</v>
      </c>
      <c r="BH123" s="231">
        <f>IF(N123="sníž. přenesená",J123,0)</f>
        <v>0</v>
      </c>
      <c r="BI123" s="231">
        <f>IF(N123="nulová",J123,0)</f>
        <v>0</v>
      </c>
      <c r="BJ123" s="18" t="s">
        <v>81</v>
      </c>
      <c r="BK123" s="231">
        <f>ROUND(I123*H123,2)</f>
        <v>0</v>
      </c>
      <c r="BL123" s="18" t="s">
        <v>144</v>
      </c>
      <c r="BM123" s="230" t="s">
        <v>1125</v>
      </c>
    </row>
    <row r="124" s="2" customFormat="1">
      <c r="A124" s="39"/>
      <c r="B124" s="40"/>
      <c r="C124" s="41"/>
      <c r="D124" s="232" t="s">
        <v>146</v>
      </c>
      <c r="E124" s="41"/>
      <c r="F124" s="233" t="s">
        <v>791</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146</v>
      </c>
      <c r="AU124" s="18" t="s">
        <v>83</v>
      </c>
    </row>
    <row r="125" s="15" customFormat="1">
      <c r="A125" s="15"/>
      <c r="B125" s="268"/>
      <c r="C125" s="269"/>
      <c r="D125" s="232" t="s">
        <v>148</v>
      </c>
      <c r="E125" s="270" t="s">
        <v>19</v>
      </c>
      <c r="F125" s="271" t="s">
        <v>782</v>
      </c>
      <c r="G125" s="269"/>
      <c r="H125" s="270" t="s">
        <v>19</v>
      </c>
      <c r="I125" s="272"/>
      <c r="J125" s="269"/>
      <c r="K125" s="269"/>
      <c r="L125" s="273"/>
      <c r="M125" s="274"/>
      <c r="N125" s="275"/>
      <c r="O125" s="275"/>
      <c r="P125" s="275"/>
      <c r="Q125" s="275"/>
      <c r="R125" s="275"/>
      <c r="S125" s="275"/>
      <c r="T125" s="276"/>
      <c r="U125" s="15"/>
      <c r="V125" s="15"/>
      <c r="W125" s="15"/>
      <c r="X125" s="15"/>
      <c r="Y125" s="15"/>
      <c r="Z125" s="15"/>
      <c r="AA125" s="15"/>
      <c r="AB125" s="15"/>
      <c r="AC125" s="15"/>
      <c r="AD125" s="15"/>
      <c r="AE125" s="15"/>
      <c r="AT125" s="277" t="s">
        <v>148</v>
      </c>
      <c r="AU125" s="277" t="s">
        <v>83</v>
      </c>
      <c r="AV125" s="15" t="s">
        <v>81</v>
      </c>
      <c r="AW125" s="15" t="s">
        <v>35</v>
      </c>
      <c r="AX125" s="15" t="s">
        <v>73</v>
      </c>
      <c r="AY125" s="277" t="s">
        <v>137</v>
      </c>
    </row>
    <row r="126" s="13" customFormat="1">
      <c r="A126" s="13"/>
      <c r="B126" s="236"/>
      <c r="C126" s="237"/>
      <c r="D126" s="232" t="s">
        <v>148</v>
      </c>
      <c r="E126" s="238" t="s">
        <v>19</v>
      </c>
      <c r="F126" s="239" t="s">
        <v>796</v>
      </c>
      <c r="G126" s="237"/>
      <c r="H126" s="240">
        <v>6750</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148</v>
      </c>
      <c r="AU126" s="246" t="s">
        <v>83</v>
      </c>
      <c r="AV126" s="13" t="s">
        <v>83</v>
      </c>
      <c r="AW126" s="13" t="s">
        <v>35</v>
      </c>
      <c r="AX126" s="13" t="s">
        <v>73</v>
      </c>
      <c r="AY126" s="246" t="s">
        <v>137</v>
      </c>
    </row>
    <row r="127" s="14" customFormat="1">
      <c r="A127" s="14"/>
      <c r="B127" s="247"/>
      <c r="C127" s="248"/>
      <c r="D127" s="232" t="s">
        <v>148</v>
      </c>
      <c r="E127" s="249" t="s">
        <v>19</v>
      </c>
      <c r="F127" s="250" t="s">
        <v>150</v>
      </c>
      <c r="G127" s="248"/>
      <c r="H127" s="251">
        <v>6750</v>
      </c>
      <c r="I127" s="252"/>
      <c r="J127" s="248"/>
      <c r="K127" s="248"/>
      <c r="L127" s="253"/>
      <c r="M127" s="254"/>
      <c r="N127" s="255"/>
      <c r="O127" s="255"/>
      <c r="P127" s="255"/>
      <c r="Q127" s="255"/>
      <c r="R127" s="255"/>
      <c r="S127" s="255"/>
      <c r="T127" s="256"/>
      <c r="U127" s="14"/>
      <c r="V127" s="14"/>
      <c r="W127" s="14"/>
      <c r="X127" s="14"/>
      <c r="Y127" s="14"/>
      <c r="Z127" s="14"/>
      <c r="AA127" s="14"/>
      <c r="AB127" s="14"/>
      <c r="AC127" s="14"/>
      <c r="AD127" s="14"/>
      <c r="AE127" s="14"/>
      <c r="AT127" s="257" t="s">
        <v>148</v>
      </c>
      <c r="AU127" s="257" t="s">
        <v>83</v>
      </c>
      <c r="AV127" s="14" t="s">
        <v>144</v>
      </c>
      <c r="AW127" s="14" t="s">
        <v>35</v>
      </c>
      <c r="AX127" s="14" t="s">
        <v>81</v>
      </c>
      <c r="AY127" s="257" t="s">
        <v>137</v>
      </c>
    </row>
    <row r="128" s="2" customFormat="1" ht="16.5" customHeight="1">
      <c r="A128" s="39"/>
      <c r="B128" s="40"/>
      <c r="C128" s="219" t="s">
        <v>176</v>
      </c>
      <c r="D128" s="219" t="s">
        <v>139</v>
      </c>
      <c r="E128" s="220" t="s">
        <v>797</v>
      </c>
      <c r="F128" s="221" t="s">
        <v>798</v>
      </c>
      <c r="G128" s="222" t="s">
        <v>142</v>
      </c>
      <c r="H128" s="223">
        <v>3</v>
      </c>
      <c r="I128" s="224"/>
      <c r="J128" s="225">
        <f>ROUND(I128*H128,2)</f>
        <v>0</v>
      </c>
      <c r="K128" s="221" t="s">
        <v>19</v>
      </c>
      <c r="L128" s="45"/>
      <c r="M128" s="226" t="s">
        <v>19</v>
      </c>
      <c r="N128" s="227" t="s">
        <v>44</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144</v>
      </c>
      <c r="AT128" s="230" t="s">
        <v>139</v>
      </c>
      <c r="AU128" s="230" t="s">
        <v>83</v>
      </c>
      <c r="AY128" s="18" t="s">
        <v>137</v>
      </c>
      <c r="BE128" s="231">
        <f>IF(N128="základní",J128,0)</f>
        <v>0</v>
      </c>
      <c r="BF128" s="231">
        <f>IF(N128="snížená",J128,0)</f>
        <v>0</v>
      </c>
      <c r="BG128" s="231">
        <f>IF(N128="zákl. přenesená",J128,0)</f>
        <v>0</v>
      </c>
      <c r="BH128" s="231">
        <f>IF(N128="sníž. přenesená",J128,0)</f>
        <v>0</v>
      </c>
      <c r="BI128" s="231">
        <f>IF(N128="nulová",J128,0)</f>
        <v>0</v>
      </c>
      <c r="BJ128" s="18" t="s">
        <v>81</v>
      </c>
      <c r="BK128" s="231">
        <f>ROUND(I128*H128,2)</f>
        <v>0</v>
      </c>
      <c r="BL128" s="18" t="s">
        <v>144</v>
      </c>
      <c r="BM128" s="230" t="s">
        <v>1126</v>
      </c>
    </row>
    <row r="129" s="15" customFormat="1">
      <c r="A129" s="15"/>
      <c r="B129" s="268"/>
      <c r="C129" s="269"/>
      <c r="D129" s="232" t="s">
        <v>148</v>
      </c>
      <c r="E129" s="270" t="s">
        <v>19</v>
      </c>
      <c r="F129" s="271" t="s">
        <v>782</v>
      </c>
      <c r="G129" s="269"/>
      <c r="H129" s="270" t="s">
        <v>19</v>
      </c>
      <c r="I129" s="272"/>
      <c r="J129" s="269"/>
      <c r="K129" s="269"/>
      <c r="L129" s="273"/>
      <c r="M129" s="274"/>
      <c r="N129" s="275"/>
      <c r="O129" s="275"/>
      <c r="P129" s="275"/>
      <c r="Q129" s="275"/>
      <c r="R129" s="275"/>
      <c r="S129" s="275"/>
      <c r="T129" s="276"/>
      <c r="U129" s="15"/>
      <c r="V129" s="15"/>
      <c r="W129" s="15"/>
      <c r="X129" s="15"/>
      <c r="Y129" s="15"/>
      <c r="Z129" s="15"/>
      <c r="AA129" s="15"/>
      <c r="AB129" s="15"/>
      <c r="AC129" s="15"/>
      <c r="AD129" s="15"/>
      <c r="AE129" s="15"/>
      <c r="AT129" s="277" t="s">
        <v>148</v>
      </c>
      <c r="AU129" s="277" t="s">
        <v>83</v>
      </c>
      <c r="AV129" s="15" t="s">
        <v>81</v>
      </c>
      <c r="AW129" s="15" t="s">
        <v>35</v>
      </c>
      <c r="AX129" s="15" t="s">
        <v>73</v>
      </c>
      <c r="AY129" s="277" t="s">
        <v>137</v>
      </c>
    </row>
    <row r="130" s="13" customFormat="1">
      <c r="A130" s="13"/>
      <c r="B130" s="236"/>
      <c r="C130" s="237"/>
      <c r="D130" s="232" t="s">
        <v>148</v>
      </c>
      <c r="E130" s="238" t="s">
        <v>19</v>
      </c>
      <c r="F130" s="239" t="s">
        <v>800</v>
      </c>
      <c r="G130" s="237"/>
      <c r="H130" s="240">
        <v>3</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148</v>
      </c>
      <c r="AU130" s="246" t="s">
        <v>83</v>
      </c>
      <c r="AV130" s="13" t="s">
        <v>83</v>
      </c>
      <c r="AW130" s="13" t="s">
        <v>35</v>
      </c>
      <c r="AX130" s="13" t="s">
        <v>73</v>
      </c>
      <c r="AY130" s="246" t="s">
        <v>137</v>
      </c>
    </row>
    <row r="131" s="14" customFormat="1">
      <c r="A131" s="14"/>
      <c r="B131" s="247"/>
      <c r="C131" s="248"/>
      <c r="D131" s="232" t="s">
        <v>148</v>
      </c>
      <c r="E131" s="249" t="s">
        <v>19</v>
      </c>
      <c r="F131" s="250" t="s">
        <v>150</v>
      </c>
      <c r="G131" s="248"/>
      <c r="H131" s="251">
        <v>3</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148</v>
      </c>
      <c r="AU131" s="257" t="s">
        <v>83</v>
      </c>
      <c r="AV131" s="14" t="s">
        <v>144</v>
      </c>
      <c r="AW131" s="14" t="s">
        <v>35</v>
      </c>
      <c r="AX131" s="14" t="s">
        <v>81</v>
      </c>
      <c r="AY131" s="257" t="s">
        <v>137</v>
      </c>
    </row>
    <row r="132" s="2" customFormat="1" ht="16.5" customHeight="1">
      <c r="A132" s="39"/>
      <c r="B132" s="40"/>
      <c r="C132" s="219" t="s">
        <v>181</v>
      </c>
      <c r="D132" s="219" t="s">
        <v>139</v>
      </c>
      <c r="E132" s="220" t="s">
        <v>801</v>
      </c>
      <c r="F132" s="221" t="s">
        <v>802</v>
      </c>
      <c r="G132" s="222" t="s">
        <v>142</v>
      </c>
      <c r="H132" s="223">
        <v>1</v>
      </c>
      <c r="I132" s="224"/>
      <c r="J132" s="225">
        <f>ROUND(I132*H132,2)</f>
        <v>0</v>
      </c>
      <c r="K132" s="221" t="s">
        <v>19</v>
      </c>
      <c r="L132" s="45"/>
      <c r="M132" s="226" t="s">
        <v>19</v>
      </c>
      <c r="N132" s="227" t="s">
        <v>44</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144</v>
      </c>
      <c r="AT132" s="230" t="s">
        <v>139</v>
      </c>
      <c r="AU132" s="230" t="s">
        <v>83</v>
      </c>
      <c r="AY132" s="18" t="s">
        <v>137</v>
      </c>
      <c r="BE132" s="231">
        <f>IF(N132="základní",J132,0)</f>
        <v>0</v>
      </c>
      <c r="BF132" s="231">
        <f>IF(N132="snížená",J132,0)</f>
        <v>0</v>
      </c>
      <c r="BG132" s="231">
        <f>IF(N132="zákl. přenesená",J132,0)</f>
        <v>0</v>
      </c>
      <c r="BH132" s="231">
        <f>IF(N132="sníž. přenesená",J132,0)</f>
        <v>0</v>
      </c>
      <c r="BI132" s="231">
        <f>IF(N132="nulová",J132,0)</f>
        <v>0</v>
      </c>
      <c r="BJ132" s="18" t="s">
        <v>81</v>
      </c>
      <c r="BK132" s="231">
        <f>ROUND(I132*H132,2)</f>
        <v>0</v>
      </c>
      <c r="BL132" s="18" t="s">
        <v>144</v>
      </c>
      <c r="BM132" s="230" t="s">
        <v>1127</v>
      </c>
    </row>
    <row r="133" s="15" customFormat="1">
      <c r="A133" s="15"/>
      <c r="B133" s="268"/>
      <c r="C133" s="269"/>
      <c r="D133" s="232" t="s">
        <v>148</v>
      </c>
      <c r="E133" s="270" t="s">
        <v>19</v>
      </c>
      <c r="F133" s="271" t="s">
        <v>804</v>
      </c>
      <c r="G133" s="269"/>
      <c r="H133" s="270" t="s">
        <v>19</v>
      </c>
      <c r="I133" s="272"/>
      <c r="J133" s="269"/>
      <c r="K133" s="269"/>
      <c r="L133" s="273"/>
      <c r="M133" s="274"/>
      <c r="N133" s="275"/>
      <c r="O133" s="275"/>
      <c r="P133" s="275"/>
      <c r="Q133" s="275"/>
      <c r="R133" s="275"/>
      <c r="S133" s="275"/>
      <c r="T133" s="276"/>
      <c r="U133" s="15"/>
      <c r="V133" s="15"/>
      <c r="W133" s="15"/>
      <c r="X133" s="15"/>
      <c r="Y133" s="15"/>
      <c r="Z133" s="15"/>
      <c r="AA133" s="15"/>
      <c r="AB133" s="15"/>
      <c r="AC133" s="15"/>
      <c r="AD133" s="15"/>
      <c r="AE133" s="15"/>
      <c r="AT133" s="277" t="s">
        <v>148</v>
      </c>
      <c r="AU133" s="277" t="s">
        <v>83</v>
      </c>
      <c r="AV133" s="15" t="s">
        <v>81</v>
      </c>
      <c r="AW133" s="15" t="s">
        <v>35</v>
      </c>
      <c r="AX133" s="15" t="s">
        <v>73</v>
      </c>
      <c r="AY133" s="277" t="s">
        <v>137</v>
      </c>
    </row>
    <row r="134" s="13" customFormat="1">
      <c r="A134" s="13"/>
      <c r="B134" s="236"/>
      <c r="C134" s="237"/>
      <c r="D134" s="232" t="s">
        <v>148</v>
      </c>
      <c r="E134" s="238" t="s">
        <v>19</v>
      </c>
      <c r="F134" s="239" t="s">
        <v>805</v>
      </c>
      <c r="G134" s="237"/>
      <c r="H134" s="240">
        <v>1</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148</v>
      </c>
      <c r="AU134" s="246" t="s">
        <v>83</v>
      </c>
      <c r="AV134" s="13" t="s">
        <v>83</v>
      </c>
      <c r="AW134" s="13" t="s">
        <v>35</v>
      </c>
      <c r="AX134" s="13" t="s">
        <v>73</v>
      </c>
      <c r="AY134" s="246" t="s">
        <v>137</v>
      </c>
    </row>
    <row r="135" s="14" customFormat="1">
      <c r="A135" s="14"/>
      <c r="B135" s="247"/>
      <c r="C135" s="248"/>
      <c r="D135" s="232" t="s">
        <v>148</v>
      </c>
      <c r="E135" s="249" t="s">
        <v>19</v>
      </c>
      <c r="F135" s="250" t="s">
        <v>150</v>
      </c>
      <c r="G135" s="248"/>
      <c r="H135" s="251">
        <v>1</v>
      </c>
      <c r="I135" s="252"/>
      <c r="J135" s="248"/>
      <c r="K135" s="248"/>
      <c r="L135" s="253"/>
      <c r="M135" s="254"/>
      <c r="N135" s="255"/>
      <c r="O135" s="255"/>
      <c r="P135" s="255"/>
      <c r="Q135" s="255"/>
      <c r="R135" s="255"/>
      <c r="S135" s="255"/>
      <c r="T135" s="256"/>
      <c r="U135" s="14"/>
      <c r="V135" s="14"/>
      <c r="W135" s="14"/>
      <c r="X135" s="14"/>
      <c r="Y135" s="14"/>
      <c r="Z135" s="14"/>
      <c r="AA135" s="14"/>
      <c r="AB135" s="14"/>
      <c r="AC135" s="14"/>
      <c r="AD135" s="14"/>
      <c r="AE135" s="14"/>
      <c r="AT135" s="257" t="s">
        <v>148</v>
      </c>
      <c r="AU135" s="257" t="s">
        <v>83</v>
      </c>
      <c r="AV135" s="14" t="s">
        <v>144</v>
      </c>
      <c r="AW135" s="14" t="s">
        <v>35</v>
      </c>
      <c r="AX135" s="14" t="s">
        <v>81</v>
      </c>
      <c r="AY135" s="257" t="s">
        <v>137</v>
      </c>
    </row>
    <row r="136" s="2" customFormat="1" ht="16.5" customHeight="1">
      <c r="A136" s="39"/>
      <c r="B136" s="40"/>
      <c r="C136" s="219" t="s">
        <v>186</v>
      </c>
      <c r="D136" s="219" t="s">
        <v>139</v>
      </c>
      <c r="E136" s="220" t="s">
        <v>806</v>
      </c>
      <c r="F136" s="221" t="s">
        <v>807</v>
      </c>
      <c r="G136" s="222" t="s">
        <v>202</v>
      </c>
      <c r="H136" s="223">
        <v>520</v>
      </c>
      <c r="I136" s="224"/>
      <c r="J136" s="225">
        <f>ROUND(I136*H136,2)</f>
        <v>0</v>
      </c>
      <c r="K136" s="221" t="s">
        <v>143</v>
      </c>
      <c r="L136" s="45"/>
      <c r="M136" s="226" t="s">
        <v>19</v>
      </c>
      <c r="N136" s="227" t="s">
        <v>44</v>
      </c>
      <c r="O136" s="85"/>
      <c r="P136" s="228">
        <f>O136*H136</f>
        <v>0</v>
      </c>
      <c r="Q136" s="228">
        <v>0.0020100000000000001</v>
      </c>
      <c r="R136" s="228">
        <f>Q136*H136</f>
        <v>1.0452000000000001</v>
      </c>
      <c r="S136" s="228">
        <v>0</v>
      </c>
      <c r="T136" s="229">
        <f>S136*H136</f>
        <v>0</v>
      </c>
      <c r="U136" s="39"/>
      <c r="V136" s="39"/>
      <c r="W136" s="39"/>
      <c r="X136" s="39"/>
      <c r="Y136" s="39"/>
      <c r="Z136" s="39"/>
      <c r="AA136" s="39"/>
      <c r="AB136" s="39"/>
      <c r="AC136" s="39"/>
      <c r="AD136" s="39"/>
      <c r="AE136" s="39"/>
      <c r="AR136" s="230" t="s">
        <v>144</v>
      </c>
      <c r="AT136" s="230" t="s">
        <v>139</v>
      </c>
      <c r="AU136" s="230" t="s">
        <v>83</v>
      </c>
      <c r="AY136" s="18" t="s">
        <v>137</v>
      </c>
      <c r="BE136" s="231">
        <f>IF(N136="základní",J136,0)</f>
        <v>0</v>
      </c>
      <c r="BF136" s="231">
        <f>IF(N136="snížená",J136,0)</f>
        <v>0</v>
      </c>
      <c r="BG136" s="231">
        <f>IF(N136="zákl. přenesená",J136,0)</f>
        <v>0</v>
      </c>
      <c r="BH136" s="231">
        <f>IF(N136="sníž. přenesená",J136,0)</f>
        <v>0</v>
      </c>
      <c r="BI136" s="231">
        <f>IF(N136="nulová",J136,0)</f>
        <v>0</v>
      </c>
      <c r="BJ136" s="18" t="s">
        <v>81</v>
      </c>
      <c r="BK136" s="231">
        <f>ROUND(I136*H136,2)</f>
        <v>0</v>
      </c>
      <c r="BL136" s="18" t="s">
        <v>144</v>
      </c>
      <c r="BM136" s="230" t="s">
        <v>1128</v>
      </c>
    </row>
    <row r="137" s="2" customFormat="1">
      <c r="A137" s="39"/>
      <c r="B137" s="40"/>
      <c r="C137" s="41"/>
      <c r="D137" s="232" t="s">
        <v>146</v>
      </c>
      <c r="E137" s="41"/>
      <c r="F137" s="233" t="s">
        <v>809</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146</v>
      </c>
      <c r="AU137" s="18" t="s">
        <v>83</v>
      </c>
    </row>
    <row r="138" s="15" customFormat="1">
      <c r="A138" s="15"/>
      <c r="B138" s="268"/>
      <c r="C138" s="269"/>
      <c r="D138" s="232" t="s">
        <v>148</v>
      </c>
      <c r="E138" s="270" t="s">
        <v>19</v>
      </c>
      <c r="F138" s="271" t="s">
        <v>782</v>
      </c>
      <c r="G138" s="269"/>
      <c r="H138" s="270" t="s">
        <v>19</v>
      </c>
      <c r="I138" s="272"/>
      <c r="J138" s="269"/>
      <c r="K138" s="269"/>
      <c r="L138" s="273"/>
      <c r="M138" s="274"/>
      <c r="N138" s="275"/>
      <c r="O138" s="275"/>
      <c r="P138" s="275"/>
      <c r="Q138" s="275"/>
      <c r="R138" s="275"/>
      <c r="S138" s="275"/>
      <c r="T138" s="276"/>
      <c r="U138" s="15"/>
      <c r="V138" s="15"/>
      <c r="W138" s="15"/>
      <c r="X138" s="15"/>
      <c r="Y138" s="15"/>
      <c r="Z138" s="15"/>
      <c r="AA138" s="15"/>
      <c r="AB138" s="15"/>
      <c r="AC138" s="15"/>
      <c r="AD138" s="15"/>
      <c r="AE138" s="15"/>
      <c r="AT138" s="277" t="s">
        <v>148</v>
      </c>
      <c r="AU138" s="277" t="s">
        <v>83</v>
      </c>
      <c r="AV138" s="15" t="s">
        <v>81</v>
      </c>
      <c r="AW138" s="15" t="s">
        <v>35</v>
      </c>
      <c r="AX138" s="15" t="s">
        <v>73</v>
      </c>
      <c r="AY138" s="277" t="s">
        <v>137</v>
      </c>
    </row>
    <row r="139" s="13" customFormat="1">
      <c r="A139" s="13"/>
      <c r="B139" s="236"/>
      <c r="C139" s="237"/>
      <c r="D139" s="232" t="s">
        <v>148</v>
      </c>
      <c r="E139" s="238" t="s">
        <v>19</v>
      </c>
      <c r="F139" s="239" t="s">
        <v>810</v>
      </c>
      <c r="G139" s="237"/>
      <c r="H139" s="240">
        <v>520</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148</v>
      </c>
      <c r="AU139" s="246" t="s">
        <v>83</v>
      </c>
      <c r="AV139" s="13" t="s">
        <v>83</v>
      </c>
      <c r="AW139" s="13" t="s">
        <v>35</v>
      </c>
      <c r="AX139" s="13" t="s">
        <v>73</v>
      </c>
      <c r="AY139" s="246" t="s">
        <v>137</v>
      </c>
    </row>
    <row r="140" s="14" customFormat="1">
      <c r="A140" s="14"/>
      <c r="B140" s="247"/>
      <c r="C140" s="248"/>
      <c r="D140" s="232" t="s">
        <v>148</v>
      </c>
      <c r="E140" s="249" t="s">
        <v>19</v>
      </c>
      <c r="F140" s="250" t="s">
        <v>150</v>
      </c>
      <c r="G140" s="248"/>
      <c r="H140" s="251">
        <v>520</v>
      </c>
      <c r="I140" s="252"/>
      <c r="J140" s="248"/>
      <c r="K140" s="248"/>
      <c r="L140" s="253"/>
      <c r="M140" s="254"/>
      <c r="N140" s="255"/>
      <c r="O140" s="255"/>
      <c r="P140" s="255"/>
      <c r="Q140" s="255"/>
      <c r="R140" s="255"/>
      <c r="S140" s="255"/>
      <c r="T140" s="256"/>
      <c r="U140" s="14"/>
      <c r="V140" s="14"/>
      <c r="W140" s="14"/>
      <c r="X140" s="14"/>
      <c r="Y140" s="14"/>
      <c r="Z140" s="14"/>
      <c r="AA140" s="14"/>
      <c r="AB140" s="14"/>
      <c r="AC140" s="14"/>
      <c r="AD140" s="14"/>
      <c r="AE140" s="14"/>
      <c r="AT140" s="257" t="s">
        <v>148</v>
      </c>
      <c r="AU140" s="257" t="s">
        <v>83</v>
      </c>
      <c r="AV140" s="14" t="s">
        <v>144</v>
      </c>
      <c r="AW140" s="14" t="s">
        <v>35</v>
      </c>
      <c r="AX140" s="14" t="s">
        <v>81</v>
      </c>
      <c r="AY140" s="257" t="s">
        <v>137</v>
      </c>
    </row>
    <row r="141" s="2" customFormat="1" ht="16.5" customHeight="1">
      <c r="A141" s="39"/>
      <c r="B141" s="40"/>
      <c r="C141" s="219" t="s">
        <v>191</v>
      </c>
      <c r="D141" s="219" t="s">
        <v>139</v>
      </c>
      <c r="E141" s="220" t="s">
        <v>811</v>
      </c>
      <c r="F141" s="221" t="s">
        <v>812</v>
      </c>
      <c r="G141" s="222" t="s">
        <v>202</v>
      </c>
      <c r="H141" s="223">
        <v>520</v>
      </c>
      <c r="I141" s="224"/>
      <c r="J141" s="225">
        <f>ROUND(I141*H141,2)</f>
        <v>0</v>
      </c>
      <c r="K141" s="221" t="s">
        <v>143</v>
      </c>
      <c r="L141" s="45"/>
      <c r="M141" s="226" t="s">
        <v>19</v>
      </c>
      <c r="N141" s="227" t="s">
        <v>44</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144</v>
      </c>
      <c r="AT141" s="230" t="s">
        <v>139</v>
      </c>
      <c r="AU141" s="230" t="s">
        <v>83</v>
      </c>
      <c r="AY141" s="18" t="s">
        <v>137</v>
      </c>
      <c r="BE141" s="231">
        <f>IF(N141="základní",J141,0)</f>
        <v>0</v>
      </c>
      <c r="BF141" s="231">
        <f>IF(N141="snížená",J141,0)</f>
        <v>0</v>
      </c>
      <c r="BG141" s="231">
        <f>IF(N141="zákl. přenesená",J141,0)</f>
        <v>0</v>
      </c>
      <c r="BH141" s="231">
        <f>IF(N141="sníž. přenesená",J141,0)</f>
        <v>0</v>
      </c>
      <c r="BI141" s="231">
        <f>IF(N141="nulová",J141,0)</f>
        <v>0</v>
      </c>
      <c r="BJ141" s="18" t="s">
        <v>81</v>
      </c>
      <c r="BK141" s="231">
        <f>ROUND(I141*H141,2)</f>
        <v>0</v>
      </c>
      <c r="BL141" s="18" t="s">
        <v>144</v>
      </c>
      <c r="BM141" s="230" t="s">
        <v>1129</v>
      </c>
    </row>
    <row r="142" s="2" customFormat="1">
      <c r="A142" s="39"/>
      <c r="B142" s="40"/>
      <c r="C142" s="41"/>
      <c r="D142" s="232" t="s">
        <v>146</v>
      </c>
      <c r="E142" s="41"/>
      <c r="F142" s="233" t="s">
        <v>809</v>
      </c>
      <c r="G142" s="41"/>
      <c r="H142" s="41"/>
      <c r="I142" s="137"/>
      <c r="J142" s="41"/>
      <c r="K142" s="41"/>
      <c r="L142" s="45"/>
      <c r="M142" s="234"/>
      <c r="N142" s="235"/>
      <c r="O142" s="85"/>
      <c r="P142" s="85"/>
      <c r="Q142" s="85"/>
      <c r="R142" s="85"/>
      <c r="S142" s="85"/>
      <c r="T142" s="86"/>
      <c r="U142" s="39"/>
      <c r="V142" s="39"/>
      <c r="W142" s="39"/>
      <c r="X142" s="39"/>
      <c r="Y142" s="39"/>
      <c r="Z142" s="39"/>
      <c r="AA142" s="39"/>
      <c r="AB142" s="39"/>
      <c r="AC142" s="39"/>
      <c r="AD142" s="39"/>
      <c r="AE142" s="39"/>
      <c r="AT142" s="18" t="s">
        <v>146</v>
      </c>
      <c r="AU142" s="18" t="s">
        <v>83</v>
      </c>
    </row>
    <row r="143" s="15" customFormat="1">
      <c r="A143" s="15"/>
      <c r="B143" s="268"/>
      <c r="C143" s="269"/>
      <c r="D143" s="232" t="s">
        <v>148</v>
      </c>
      <c r="E143" s="270" t="s">
        <v>19</v>
      </c>
      <c r="F143" s="271" t="s">
        <v>782</v>
      </c>
      <c r="G143" s="269"/>
      <c r="H143" s="270" t="s">
        <v>19</v>
      </c>
      <c r="I143" s="272"/>
      <c r="J143" s="269"/>
      <c r="K143" s="269"/>
      <c r="L143" s="273"/>
      <c r="M143" s="274"/>
      <c r="N143" s="275"/>
      <c r="O143" s="275"/>
      <c r="P143" s="275"/>
      <c r="Q143" s="275"/>
      <c r="R143" s="275"/>
      <c r="S143" s="275"/>
      <c r="T143" s="276"/>
      <c r="U143" s="15"/>
      <c r="V143" s="15"/>
      <c r="W143" s="15"/>
      <c r="X143" s="15"/>
      <c r="Y143" s="15"/>
      <c r="Z143" s="15"/>
      <c r="AA143" s="15"/>
      <c r="AB143" s="15"/>
      <c r="AC143" s="15"/>
      <c r="AD143" s="15"/>
      <c r="AE143" s="15"/>
      <c r="AT143" s="277" t="s">
        <v>148</v>
      </c>
      <c r="AU143" s="277" t="s">
        <v>83</v>
      </c>
      <c r="AV143" s="15" t="s">
        <v>81</v>
      </c>
      <c r="AW143" s="15" t="s">
        <v>35</v>
      </c>
      <c r="AX143" s="15" t="s">
        <v>73</v>
      </c>
      <c r="AY143" s="277" t="s">
        <v>137</v>
      </c>
    </row>
    <row r="144" s="13" customFormat="1">
      <c r="A144" s="13"/>
      <c r="B144" s="236"/>
      <c r="C144" s="237"/>
      <c r="D144" s="232" t="s">
        <v>148</v>
      </c>
      <c r="E144" s="238" t="s">
        <v>19</v>
      </c>
      <c r="F144" s="239" t="s">
        <v>810</v>
      </c>
      <c r="G144" s="237"/>
      <c r="H144" s="240">
        <v>520</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148</v>
      </c>
      <c r="AU144" s="246" t="s">
        <v>83</v>
      </c>
      <c r="AV144" s="13" t="s">
        <v>83</v>
      </c>
      <c r="AW144" s="13" t="s">
        <v>35</v>
      </c>
      <c r="AX144" s="13" t="s">
        <v>73</v>
      </c>
      <c r="AY144" s="246" t="s">
        <v>137</v>
      </c>
    </row>
    <row r="145" s="14" customFormat="1">
      <c r="A145" s="14"/>
      <c r="B145" s="247"/>
      <c r="C145" s="248"/>
      <c r="D145" s="232" t="s">
        <v>148</v>
      </c>
      <c r="E145" s="249" t="s">
        <v>19</v>
      </c>
      <c r="F145" s="250" t="s">
        <v>150</v>
      </c>
      <c r="G145" s="248"/>
      <c r="H145" s="251">
        <v>520</v>
      </c>
      <c r="I145" s="252"/>
      <c r="J145" s="248"/>
      <c r="K145" s="248"/>
      <c r="L145" s="253"/>
      <c r="M145" s="278"/>
      <c r="N145" s="279"/>
      <c r="O145" s="279"/>
      <c r="P145" s="279"/>
      <c r="Q145" s="279"/>
      <c r="R145" s="279"/>
      <c r="S145" s="279"/>
      <c r="T145" s="280"/>
      <c r="U145" s="14"/>
      <c r="V145" s="14"/>
      <c r="W145" s="14"/>
      <c r="X145" s="14"/>
      <c r="Y145" s="14"/>
      <c r="Z145" s="14"/>
      <c r="AA145" s="14"/>
      <c r="AB145" s="14"/>
      <c r="AC145" s="14"/>
      <c r="AD145" s="14"/>
      <c r="AE145" s="14"/>
      <c r="AT145" s="257" t="s">
        <v>148</v>
      </c>
      <c r="AU145" s="257" t="s">
        <v>83</v>
      </c>
      <c r="AV145" s="14" t="s">
        <v>144</v>
      </c>
      <c r="AW145" s="14" t="s">
        <v>35</v>
      </c>
      <c r="AX145" s="14" t="s">
        <v>81</v>
      </c>
      <c r="AY145" s="257" t="s">
        <v>137</v>
      </c>
    </row>
    <row r="146" s="2" customFormat="1" ht="6.96" customHeight="1">
      <c r="A146" s="39"/>
      <c r="B146" s="60"/>
      <c r="C146" s="61"/>
      <c r="D146" s="61"/>
      <c r="E146" s="61"/>
      <c r="F146" s="61"/>
      <c r="G146" s="61"/>
      <c r="H146" s="61"/>
      <c r="I146" s="167"/>
      <c r="J146" s="61"/>
      <c r="K146" s="61"/>
      <c r="L146" s="45"/>
      <c r="M146" s="39"/>
      <c r="O146" s="39"/>
      <c r="P146" s="39"/>
      <c r="Q146" s="39"/>
      <c r="R146" s="39"/>
      <c r="S146" s="39"/>
      <c r="T146" s="39"/>
      <c r="U146" s="39"/>
      <c r="V146" s="39"/>
      <c r="W146" s="39"/>
      <c r="X146" s="39"/>
      <c r="Y146" s="39"/>
      <c r="Z146" s="39"/>
      <c r="AA146" s="39"/>
      <c r="AB146" s="39"/>
      <c r="AC146" s="39"/>
      <c r="AD146" s="39"/>
      <c r="AE146" s="39"/>
    </row>
  </sheetData>
  <sheetProtection sheet="1" autoFilter="0" formatColumns="0" formatRows="0" objects="1" scenarios="1" spinCount="100000" saltValue="mJM8yT6mohfZ5sXnIBtlvxJpmwRPllV/VRLJaK+GrIvQE4FgzN9DmRgrCMAvg/PjSmQPCs9fNPCJIz48Q85o5w==" hashValue="9IubtMzdoIUlhyE4jubOSp/nThyYXFQo/76X6KbLikY4FW/Pj7j8U2ewhQkiqZ6+XrJD1txGiCOAEBrLi/FHbw==" algorithmName="SHA-512" password="CC35"/>
  <autoFilter ref="C80:K145"/>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2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29"/>
      <c r="L2" s="1"/>
      <c r="M2" s="1"/>
      <c r="N2" s="1"/>
      <c r="O2" s="1"/>
      <c r="P2" s="1"/>
      <c r="Q2" s="1"/>
      <c r="R2" s="1"/>
      <c r="S2" s="1"/>
      <c r="T2" s="1"/>
      <c r="U2" s="1"/>
      <c r="V2" s="1"/>
      <c r="AT2" s="18" t="s">
        <v>104</v>
      </c>
    </row>
    <row r="3" s="1" customFormat="1" ht="6.96" customHeight="1">
      <c r="B3" s="130"/>
      <c r="C3" s="131"/>
      <c r="D3" s="131"/>
      <c r="E3" s="131"/>
      <c r="F3" s="131"/>
      <c r="G3" s="131"/>
      <c r="H3" s="131"/>
      <c r="I3" s="132"/>
      <c r="J3" s="131"/>
      <c r="K3" s="131"/>
      <c r="L3" s="21"/>
      <c r="AT3" s="18" t="s">
        <v>83</v>
      </c>
    </row>
    <row r="4" s="1" customFormat="1" ht="24.96" customHeight="1">
      <c r="B4" s="21"/>
      <c r="D4" s="133" t="s">
        <v>105</v>
      </c>
      <c r="I4" s="129"/>
      <c r="L4" s="21"/>
      <c r="M4" s="134" t="s">
        <v>10</v>
      </c>
      <c r="AT4" s="18" t="s">
        <v>4</v>
      </c>
    </row>
    <row r="5" s="1" customFormat="1" ht="6.96" customHeight="1">
      <c r="B5" s="21"/>
      <c r="I5" s="129"/>
      <c r="L5" s="21"/>
    </row>
    <row r="6" s="1" customFormat="1" ht="12" customHeight="1">
      <c r="B6" s="21"/>
      <c r="D6" s="135" t="s">
        <v>16</v>
      </c>
      <c r="I6" s="129"/>
      <c r="L6" s="21"/>
    </row>
    <row r="7" s="1" customFormat="1" ht="16.5" customHeight="1">
      <c r="B7" s="21"/>
      <c r="E7" s="136" t="str">
        <f>'Rekapitulace stavby'!K6</f>
        <v>PID Hviezdoslavova Praha 11, zastávka Mikulova a Hněvkovského</v>
      </c>
      <c r="F7" s="135"/>
      <c r="G7" s="135"/>
      <c r="H7" s="135"/>
      <c r="I7" s="129"/>
      <c r="L7" s="21"/>
    </row>
    <row r="8" s="2" customFormat="1" ht="12" customHeight="1">
      <c r="A8" s="39"/>
      <c r="B8" s="45"/>
      <c r="C8" s="39"/>
      <c r="D8" s="135" t="s">
        <v>106</v>
      </c>
      <c r="E8" s="39"/>
      <c r="F8" s="39"/>
      <c r="G8" s="39"/>
      <c r="H8" s="39"/>
      <c r="I8" s="137"/>
      <c r="J8" s="39"/>
      <c r="K8" s="39"/>
      <c r="L8" s="138"/>
      <c r="S8" s="39"/>
      <c r="T8" s="39"/>
      <c r="U8" s="39"/>
      <c r="V8" s="39"/>
      <c r="W8" s="39"/>
      <c r="X8" s="39"/>
      <c r="Y8" s="39"/>
      <c r="Z8" s="39"/>
      <c r="AA8" s="39"/>
      <c r="AB8" s="39"/>
      <c r="AC8" s="39"/>
      <c r="AD8" s="39"/>
      <c r="AE8" s="39"/>
    </row>
    <row r="9" s="2" customFormat="1" ht="16.5" customHeight="1">
      <c r="A9" s="39"/>
      <c r="B9" s="45"/>
      <c r="C9" s="39"/>
      <c r="D9" s="39"/>
      <c r="E9" s="139" t="s">
        <v>1130</v>
      </c>
      <c r="F9" s="39"/>
      <c r="G9" s="39"/>
      <c r="H9" s="39"/>
      <c r="I9" s="137"/>
      <c r="J9" s="39"/>
      <c r="K9" s="39"/>
      <c r="L9" s="138"/>
      <c r="S9" s="39"/>
      <c r="T9" s="39"/>
      <c r="U9" s="39"/>
      <c r="V9" s="39"/>
      <c r="W9" s="39"/>
      <c r="X9" s="39"/>
      <c r="Y9" s="39"/>
      <c r="Z9" s="39"/>
      <c r="AA9" s="39"/>
      <c r="AB9" s="39"/>
      <c r="AC9" s="39"/>
      <c r="AD9" s="39"/>
      <c r="AE9" s="39"/>
    </row>
    <row r="10" s="2" customFormat="1">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2" customFormat="1" ht="12" customHeight="1">
      <c r="A12" s="39"/>
      <c r="B12" s="45"/>
      <c r="C12" s="39"/>
      <c r="D12" s="135" t="s">
        <v>21</v>
      </c>
      <c r="E12" s="39"/>
      <c r="F12" s="140" t="s">
        <v>22</v>
      </c>
      <c r="G12" s="39"/>
      <c r="H12" s="39"/>
      <c r="I12" s="141" t="s">
        <v>23</v>
      </c>
      <c r="J12" s="142" t="str">
        <f>'Rekapitulace stavby'!AN8</f>
        <v>21. 8. 2019</v>
      </c>
      <c r="K12" s="39"/>
      <c r="L12" s="138"/>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2" customFormat="1" ht="12" customHeight="1">
      <c r="A14" s="39"/>
      <c r="B14" s="45"/>
      <c r="C14" s="39"/>
      <c r="D14" s="135" t="s">
        <v>25</v>
      </c>
      <c r="E14" s="39"/>
      <c r="F14" s="39"/>
      <c r="G14" s="39"/>
      <c r="H14" s="39"/>
      <c r="I14" s="141" t="s">
        <v>26</v>
      </c>
      <c r="J14" s="140" t="str">
        <f>IF('Rekapitulace stavby'!AN10="","",'Rekapitulace stavby'!AN10)</f>
        <v/>
      </c>
      <c r="K14" s="39"/>
      <c r="L14" s="138"/>
      <c r="S14" s="39"/>
      <c r="T14" s="39"/>
      <c r="U14" s="39"/>
      <c r="V14" s="39"/>
      <c r="W14" s="39"/>
      <c r="X14" s="39"/>
      <c r="Y14" s="39"/>
      <c r="Z14" s="39"/>
      <c r="AA14" s="39"/>
      <c r="AB14" s="39"/>
      <c r="AC14" s="39"/>
      <c r="AD14" s="39"/>
      <c r="AE14" s="39"/>
    </row>
    <row r="15" s="2" customFormat="1" ht="18" customHeight="1">
      <c r="A15" s="39"/>
      <c r="B15" s="45"/>
      <c r="C15" s="39"/>
      <c r="D15" s="39"/>
      <c r="E15" s="140" t="str">
        <f>IF('Rekapitulace stavby'!E11="","",'Rekapitulace stavby'!E11)</f>
        <v xml:space="preserve"> </v>
      </c>
      <c r="F15" s="39"/>
      <c r="G15" s="39"/>
      <c r="H15" s="39"/>
      <c r="I15" s="141" t="s">
        <v>28</v>
      </c>
      <c r="J15" s="140" t="str">
        <f>IF('Rekapitulace stavby'!AN11="","",'Rekapitulace stavby'!AN11)</f>
        <v/>
      </c>
      <c r="K15" s="39"/>
      <c r="L15" s="138"/>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2" customFormat="1" ht="12" customHeight="1">
      <c r="A20" s="39"/>
      <c r="B20" s="45"/>
      <c r="C20" s="39"/>
      <c r="D20" s="135" t="s">
        <v>31</v>
      </c>
      <c r="E20" s="39"/>
      <c r="F20" s="39"/>
      <c r="G20" s="39"/>
      <c r="H20" s="39"/>
      <c r="I20" s="141" t="s">
        <v>26</v>
      </c>
      <c r="J20" s="140" t="s">
        <v>32</v>
      </c>
      <c r="K20" s="39"/>
      <c r="L20" s="138"/>
      <c r="S20" s="39"/>
      <c r="T20" s="39"/>
      <c r="U20" s="39"/>
      <c r="V20" s="39"/>
      <c r="W20" s="39"/>
      <c r="X20" s="39"/>
      <c r="Y20" s="39"/>
      <c r="Z20" s="39"/>
      <c r="AA20" s="39"/>
      <c r="AB20" s="39"/>
      <c r="AC20" s="39"/>
      <c r="AD20" s="39"/>
      <c r="AE20" s="39"/>
    </row>
    <row r="21" s="2" customFormat="1" ht="18" customHeight="1">
      <c r="A21" s="39"/>
      <c r="B21" s="45"/>
      <c r="C21" s="39"/>
      <c r="D21" s="39"/>
      <c r="E21" s="140" t="s">
        <v>33</v>
      </c>
      <c r="F21" s="39"/>
      <c r="G21" s="39"/>
      <c r="H21" s="39"/>
      <c r="I21" s="141" t="s">
        <v>28</v>
      </c>
      <c r="J21" s="140" t="s">
        <v>34</v>
      </c>
      <c r="K21" s="39"/>
      <c r="L21" s="138"/>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2" customFormat="1" ht="12" customHeight="1">
      <c r="A23" s="39"/>
      <c r="B23" s="45"/>
      <c r="C23" s="39"/>
      <c r="D23" s="135" t="s">
        <v>36</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2" customFormat="1" ht="18" customHeight="1">
      <c r="A24" s="39"/>
      <c r="B24" s="45"/>
      <c r="C24" s="39"/>
      <c r="D24" s="39"/>
      <c r="E24" s="140" t="str">
        <f>IF('Rekapitulace stavby'!E20="","",'Rekapitulace stavby'!E20)</f>
        <v xml:space="preserve"> </v>
      </c>
      <c r="F24" s="39"/>
      <c r="G24" s="39"/>
      <c r="H24" s="39"/>
      <c r="I24" s="141" t="s">
        <v>28</v>
      </c>
      <c r="J24" s="140" t="str">
        <f>IF('Rekapitulace stavby'!AN20="","",'Rekapitulace stavby'!AN20)</f>
        <v/>
      </c>
      <c r="K24" s="39"/>
      <c r="L24" s="138"/>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2" customFormat="1" ht="6.96"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2" customFormat="1" ht="6.96"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2" customFormat="1" ht="25.44" customHeight="1">
      <c r="A30" s="39"/>
      <c r="B30" s="45"/>
      <c r="C30" s="39"/>
      <c r="D30" s="150" t="s">
        <v>39</v>
      </c>
      <c r="E30" s="39"/>
      <c r="F30" s="39"/>
      <c r="G30" s="39"/>
      <c r="H30" s="39"/>
      <c r="I30" s="137"/>
      <c r="J30" s="151">
        <f>ROUND(J86, 2)</f>
        <v>0</v>
      </c>
      <c r="K30" s="39"/>
      <c r="L30" s="138"/>
      <c r="S30" s="39"/>
      <c r="T30" s="39"/>
      <c r="U30" s="39"/>
      <c r="V30" s="39"/>
      <c r="W30" s="39"/>
      <c r="X30" s="39"/>
      <c r="Y30" s="39"/>
      <c r="Z30" s="39"/>
      <c r="AA30" s="39"/>
      <c r="AB30" s="39"/>
      <c r="AC30" s="39"/>
      <c r="AD30" s="39"/>
      <c r="AE30" s="39"/>
    </row>
    <row r="31" s="2" customFormat="1" ht="6.96"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2" customFormat="1" ht="14.4" customHeight="1">
      <c r="A33" s="39"/>
      <c r="B33" s="45"/>
      <c r="C33" s="39"/>
      <c r="D33" s="154" t="s">
        <v>43</v>
      </c>
      <c r="E33" s="135" t="s">
        <v>44</v>
      </c>
      <c r="F33" s="155">
        <f>ROUND((SUM(BE86:BE103)),  2)</f>
        <v>0</v>
      </c>
      <c r="G33" s="39"/>
      <c r="H33" s="39"/>
      <c r="I33" s="156">
        <v>0.20999999999999999</v>
      </c>
      <c r="J33" s="155">
        <f>ROUND(((SUM(BE86:BE103))*I33),  2)</f>
        <v>0</v>
      </c>
      <c r="K33" s="39"/>
      <c r="L33" s="138"/>
      <c r="S33" s="39"/>
      <c r="T33" s="39"/>
      <c r="U33" s="39"/>
      <c r="V33" s="39"/>
      <c r="W33" s="39"/>
      <c r="X33" s="39"/>
      <c r="Y33" s="39"/>
      <c r="Z33" s="39"/>
      <c r="AA33" s="39"/>
      <c r="AB33" s="39"/>
      <c r="AC33" s="39"/>
      <c r="AD33" s="39"/>
      <c r="AE33" s="39"/>
    </row>
    <row r="34" s="2" customFormat="1" ht="14.4" customHeight="1">
      <c r="A34" s="39"/>
      <c r="B34" s="45"/>
      <c r="C34" s="39"/>
      <c r="D34" s="39"/>
      <c r="E34" s="135" t="s">
        <v>45</v>
      </c>
      <c r="F34" s="155">
        <f>ROUND((SUM(BF86:BF103)),  2)</f>
        <v>0</v>
      </c>
      <c r="G34" s="39"/>
      <c r="H34" s="39"/>
      <c r="I34" s="156">
        <v>0.14999999999999999</v>
      </c>
      <c r="J34" s="155">
        <f>ROUND(((SUM(BF86:BF103))*I34),  2)</f>
        <v>0</v>
      </c>
      <c r="K34" s="39"/>
      <c r="L34" s="138"/>
      <c r="S34" s="39"/>
      <c r="T34" s="39"/>
      <c r="U34" s="39"/>
      <c r="V34" s="39"/>
      <c r="W34" s="39"/>
      <c r="X34" s="39"/>
      <c r="Y34" s="39"/>
      <c r="Z34" s="39"/>
      <c r="AA34" s="39"/>
      <c r="AB34" s="39"/>
      <c r="AC34" s="39"/>
      <c r="AD34" s="39"/>
      <c r="AE34" s="39"/>
    </row>
    <row r="35" hidden="1" s="2" customFormat="1" ht="14.4" customHeight="1">
      <c r="A35" s="39"/>
      <c r="B35" s="45"/>
      <c r="C35" s="39"/>
      <c r="D35" s="39"/>
      <c r="E35" s="135" t="s">
        <v>46</v>
      </c>
      <c r="F35" s="155">
        <f>ROUND((SUM(BG86:BG103)),  2)</f>
        <v>0</v>
      </c>
      <c r="G35" s="39"/>
      <c r="H35" s="39"/>
      <c r="I35" s="156">
        <v>0.20999999999999999</v>
      </c>
      <c r="J35" s="155">
        <f>0</f>
        <v>0</v>
      </c>
      <c r="K35" s="39"/>
      <c r="L35" s="138"/>
      <c r="S35" s="39"/>
      <c r="T35" s="39"/>
      <c r="U35" s="39"/>
      <c r="V35" s="39"/>
      <c r="W35" s="39"/>
      <c r="X35" s="39"/>
      <c r="Y35" s="39"/>
      <c r="Z35" s="39"/>
      <c r="AA35" s="39"/>
      <c r="AB35" s="39"/>
      <c r="AC35" s="39"/>
      <c r="AD35" s="39"/>
      <c r="AE35" s="39"/>
    </row>
    <row r="36" hidden="1" s="2" customFormat="1" ht="14.4" customHeight="1">
      <c r="A36" s="39"/>
      <c r="B36" s="45"/>
      <c r="C36" s="39"/>
      <c r="D36" s="39"/>
      <c r="E36" s="135" t="s">
        <v>47</v>
      </c>
      <c r="F36" s="155">
        <f>ROUND((SUM(BH86:BH103)),  2)</f>
        <v>0</v>
      </c>
      <c r="G36" s="39"/>
      <c r="H36" s="39"/>
      <c r="I36" s="156">
        <v>0.14999999999999999</v>
      </c>
      <c r="J36" s="155">
        <f>0</f>
        <v>0</v>
      </c>
      <c r="K36" s="39"/>
      <c r="L36" s="138"/>
      <c r="S36" s="39"/>
      <c r="T36" s="39"/>
      <c r="U36" s="39"/>
      <c r="V36" s="39"/>
      <c r="W36" s="39"/>
      <c r="X36" s="39"/>
      <c r="Y36" s="39"/>
      <c r="Z36" s="39"/>
      <c r="AA36" s="39"/>
      <c r="AB36" s="39"/>
      <c r="AC36" s="39"/>
      <c r="AD36" s="39"/>
      <c r="AE36" s="39"/>
    </row>
    <row r="37" hidden="1" s="2" customFormat="1" ht="14.4" customHeight="1">
      <c r="A37" s="39"/>
      <c r="B37" s="45"/>
      <c r="C37" s="39"/>
      <c r="D37" s="39"/>
      <c r="E37" s="135" t="s">
        <v>48</v>
      </c>
      <c r="F37" s="155">
        <f>ROUND((SUM(BI86:BI103)),  2)</f>
        <v>0</v>
      </c>
      <c r="G37" s="39"/>
      <c r="H37" s="39"/>
      <c r="I37" s="156">
        <v>0</v>
      </c>
      <c r="J37" s="155">
        <f>0</f>
        <v>0</v>
      </c>
      <c r="K37" s="39"/>
      <c r="L37" s="138"/>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2" customFormat="1" ht="25.4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2" customFormat="1" ht="6.96"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2" customFormat="1" ht="24.96" customHeight="1">
      <c r="A45" s="39"/>
      <c r="B45" s="40"/>
      <c r="C45" s="24" t="s">
        <v>108</v>
      </c>
      <c r="D45" s="41"/>
      <c r="E45" s="41"/>
      <c r="F45" s="41"/>
      <c r="G45" s="41"/>
      <c r="H45" s="41"/>
      <c r="I45" s="137"/>
      <c r="J45" s="41"/>
      <c r="K45" s="41"/>
      <c r="L45" s="13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2" customFormat="1" ht="16.5" customHeight="1">
      <c r="A48" s="39"/>
      <c r="B48" s="40"/>
      <c r="C48" s="41"/>
      <c r="D48" s="41"/>
      <c r="E48" s="171" t="str">
        <f>E7</f>
        <v>PID Hviezdoslavova Praha 11, zastávka Mikulova a Hněvkovského</v>
      </c>
      <c r="F48" s="33"/>
      <c r="G48" s="33"/>
      <c r="H48" s="33"/>
      <c r="I48" s="137"/>
      <c r="J48" s="41"/>
      <c r="K48" s="41"/>
      <c r="L48" s="138"/>
      <c r="S48" s="39"/>
      <c r="T48" s="39"/>
      <c r="U48" s="39"/>
      <c r="V48" s="39"/>
      <c r="W48" s="39"/>
      <c r="X48" s="39"/>
      <c r="Y48" s="39"/>
      <c r="Z48" s="39"/>
      <c r="AA48" s="39"/>
      <c r="AB48" s="39"/>
      <c r="AC48" s="39"/>
      <c r="AD48" s="39"/>
      <c r="AE48" s="39"/>
    </row>
    <row r="49" s="2" customFormat="1" ht="12" customHeight="1">
      <c r="A49" s="39"/>
      <c r="B49" s="40"/>
      <c r="C49" s="33" t="s">
        <v>106</v>
      </c>
      <c r="D49" s="41"/>
      <c r="E49" s="41"/>
      <c r="F49" s="41"/>
      <c r="G49" s="41"/>
      <c r="H49" s="41"/>
      <c r="I49" s="137"/>
      <c r="J49" s="41"/>
      <c r="K49" s="41"/>
      <c r="L49" s="138"/>
      <c r="S49" s="39"/>
      <c r="T49" s="39"/>
      <c r="U49" s="39"/>
      <c r="V49" s="39"/>
      <c r="W49" s="39"/>
      <c r="X49" s="39"/>
      <c r="Y49" s="39"/>
      <c r="Z49" s="39"/>
      <c r="AA49" s="39"/>
      <c r="AB49" s="39"/>
      <c r="AC49" s="39"/>
      <c r="AD49" s="39"/>
      <c r="AE49" s="39"/>
    </row>
    <row r="50" s="2" customFormat="1" ht="16.5" customHeight="1">
      <c r="A50" s="39"/>
      <c r="B50" s="40"/>
      <c r="C50" s="41"/>
      <c r="D50" s="41"/>
      <c r="E50" s="70" t="str">
        <f>E9</f>
        <v>SO 203 - VRN - Mikulova</v>
      </c>
      <c r="F50" s="41"/>
      <c r="G50" s="41"/>
      <c r="H50" s="41"/>
      <c r="I50" s="137"/>
      <c r="J50" s="41"/>
      <c r="K50" s="41"/>
      <c r="L50" s="13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Praha 11</v>
      </c>
      <c r="G52" s="41"/>
      <c r="H52" s="41"/>
      <c r="I52" s="141" t="s">
        <v>23</v>
      </c>
      <c r="J52" s="73" t="str">
        <f>IF(J12="","",J12)</f>
        <v>21. 8. 2019</v>
      </c>
      <c r="K52" s="41"/>
      <c r="L52" s="13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141" t="s">
        <v>31</v>
      </c>
      <c r="J54" s="37" t="str">
        <f>E21</f>
        <v>Pro-consult s.r.o.</v>
      </c>
      <c r="K54" s="41"/>
      <c r="L54" s="138"/>
      <c r="S54" s="39"/>
      <c r="T54" s="39"/>
      <c r="U54" s="39"/>
      <c r="V54" s="39"/>
      <c r="W54" s="39"/>
      <c r="X54" s="39"/>
      <c r="Y54" s="39"/>
      <c r="Z54" s="39"/>
      <c r="AA54" s="39"/>
      <c r="AB54" s="39"/>
      <c r="AC54" s="39"/>
      <c r="AD54" s="39"/>
      <c r="AE54" s="39"/>
    </row>
    <row r="55" s="2" customFormat="1" ht="15.15" customHeight="1">
      <c r="A55" s="39"/>
      <c r="B55" s="40"/>
      <c r="C55" s="33" t="s">
        <v>29</v>
      </c>
      <c r="D55" s="41"/>
      <c r="E55" s="41"/>
      <c r="F55" s="28" t="str">
        <f>IF(E18="","",E18)</f>
        <v>Vyplň údaj</v>
      </c>
      <c r="G55" s="41"/>
      <c r="H55" s="41"/>
      <c r="I55" s="141" t="s">
        <v>36</v>
      </c>
      <c r="J55" s="37" t="str">
        <f>E24</f>
        <v xml:space="preserve"> </v>
      </c>
      <c r="K55" s="41"/>
      <c r="L55" s="13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2" customFormat="1" ht="29.28" customHeight="1">
      <c r="A57" s="39"/>
      <c r="B57" s="40"/>
      <c r="C57" s="172" t="s">
        <v>109</v>
      </c>
      <c r="D57" s="173"/>
      <c r="E57" s="173"/>
      <c r="F57" s="173"/>
      <c r="G57" s="173"/>
      <c r="H57" s="173"/>
      <c r="I57" s="174"/>
      <c r="J57" s="175" t="s">
        <v>110</v>
      </c>
      <c r="K57" s="173"/>
      <c r="L57" s="13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2" customFormat="1" ht="22.8" customHeight="1">
      <c r="A59" s="39"/>
      <c r="B59" s="40"/>
      <c r="C59" s="176" t="s">
        <v>71</v>
      </c>
      <c r="D59" s="41"/>
      <c r="E59" s="41"/>
      <c r="F59" s="41"/>
      <c r="G59" s="41"/>
      <c r="H59" s="41"/>
      <c r="I59" s="137"/>
      <c r="J59" s="103">
        <f>J86</f>
        <v>0</v>
      </c>
      <c r="K59" s="41"/>
      <c r="L59" s="138"/>
      <c r="S59" s="39"/>
      <c r="T59" s="39"/>
      <c r="U59" s="39"/>
      <c r="V59" s="39"/>
      <c r="W59" s="39"/>
      <c r="X59" s="39"/>
      <c r="Y59" s="39"/>
      <c r="Z59" s="39"/>
      <c r="AA59" s="39"/>
      <c r="AB59" s="39"/>
      <c r="AC59" s="39"/>
      <c r="AD59" s="39"/>
      <c r="AE59" s="39"/>
      <c r="AU59" s="18" t="s">
        <v>111</v>
      </c>
    </row>
    <row r="60" s="9" customFormat="1" ht="24.96" customHeight="1">
      <c r="A60" s="9"/>
      <c r="B60" s="177"/>
      <c r="C60" s="178"/>
      <c r="D60" s="179" t="s">
        <v>826</v>
      </c>
      <c r="E60" s="180"/>
      <c r="F60" s="180"/>
      <c r="G60" s="180"/>
      <c r="H60" s="180"/>
      <c r="I60" s="181"/>
      <c r="J60" s="182">
        <f>J87</f>
        <v>0</v>
      </c>
      <c r="K60" s="178"/>
      <c r="L60" s="183"/>
      <c r="S60" s="9"/>
      <c r="T60" s="9"/>
      <c r="U60" s="9"/>
      <c r="V60" s="9"/>
      <c r="W60" s="9"/>
      <c r="X60" s="9"/>
      <c r="Y60" s="9"/>
      <c r="Z60" s="9"/>
      <c r="AA60" s="9"/>
      <c r="AB60" s="9"/>
      <c r="AC60" s="9"/>
      <c r="AD60" s="9"/>
      <c r="AE60" s="9"/>
    </row>
    <row r="61" s="10" customFormat="1" ht="19.92" customHeight="1">
      <c r="A61" s="10"/>
      <c r="B61" s="184"/>
      <c r="C61" s="185"/>
      <c r="D61" s="186" t="s">
        <v>827</v>
      </c>
      <c r="E61" s="187"/>
      <c r="F61" s="187"/>
      <c r="G61" s="187"/>
      <c r="H61" s="187"/>
      <c r="I61" s="188"/>
      <c r="J61" s="189">
        <f>J88</f>
        <v>0</v>
      </c>
      <c r="K61" s="185"/>
      <c r="L61" s="190"/>
      <c r="S61" s="10"/>
      <c r="T61" s="10"/>
      <c r="U61" s="10"/>
      <c r="V61" s="10"/>
      <c r="W61" s="10"/>
      <c r="X61" s="10"/>
      <c r="Y61" s="10"/>
      <c r="Z61" s="10"/>
      <c r="AA61" s="10"/>
      <c r="AB61" s="10"/>
      <c r="AC61" s="10"/>
      <c r="AD61" s="10"/>
      <c r="AE61" s="10"/>
    </row>
    <row r="62" s="10" customFormat="1" ht="19.92" customHeight="1">
      <c r="A62" s="10"/>
      <c r="B62" s="184"/>
      <c r="C62" s="185"/>
      <c r="D62" s="186" t="s">
        <v>828</v>
      </c>
      <c r="E62" s="187"/>
      <c r="F62" s="187"/>
      <c r="G62" s="187"/>
      <c r="H62" s="187"/>
      <c r="I62" s="188"/>
      <c r="J62" s="189">
        <f>J93</f>
        <v>0</v>
      </c>
      <c r="K62" s="185"/>
      <c r="L62" s="190"/>
      <c r="S62" s="10"/>
      <c r="T62" s="10"/>
      <c r="U62" s="10"/>
      <c r="V62" s="10"/>
      <c r="W62" s="10"/>
      <c r="X62" s="10"/>
      <c r="Y62" s="10"/>
      <c r="Z62" s="10"/>
      <c r="AA62" s="10"/>
      <c r="AB62" s="10"/>
      <c r="AC62" s="10"/>
      <c r="AD62" s="10"/>
      <c r="AE62" s="10"/>
    </row>
    <row r="63" s="10" customFormat="1" ht="19.92" customHeight="1">
      <c r="A63" s="10"/>
      <c r="B63" s="184"/>
      <c r="C63" s="185"/>
      <c r="D63" s="186" t="s">
        <v>829</v>
      </c>
      <c r="E63" s="187"/>
      <c r="F63" s="187"/>
      <c r="G63" s="187"/>
      <c r="H63" s="187"/>
      <c r="I63" s="188"/>
      <c r="J63" s="189">
        <f>J95</f>
        <v>0</v>
      </c>
      <c r="K63" s="185"/>
      <c r="L63" s="190"/>
      <c r="S63" s="10"/>
      <c r="T63" s="10"/>
      <c r="U63" s="10"/>
      <c r="V63" s="10"/>
      <c r="W63" s="10"/>
      <c r="X63" s="10"/>
      <c r="Y63" s="10"/>
      <c r="Z63" s="10"/>
      <c r="AA63" s="10"/>
      <c r="AB63" s="10"/>
      <c r="AC63" s="10"/>
      <c r="AD63" s="10"/>
      <c r="AE63" s="10"/>
    </row>
    <row r="64" s="10" customFormat="1" ht="19.92" customHeight="1">
      <c r="A64" s="10"/>
      <c r="B64" s="184"/>
      <c r="C64" s="185"/>
      <c r="D64" s="186" t="s">
        <v>830</v>
      </c>
      <c r="E64" s="187"/>
      <c r="F64" s="187"/>
      <c r="G64" s="187"/>
      <c r="H64" s="187"/>
      <c r="I64" s="188"/>
      <c r="J64" s="189">
        <f>J98</f>
        <v>0</v>
      </c>
      <c r="K64" s="185"/>
      <c r="L64" s="190"/>
      <c r="S64" s="10"/>
      <c r="T64" s="10"/>
      <c r="U64" s="10"/>
      <c r="V64" s="10"/>
      <c r="W64" s="10"/>
      <c r="X64" s="10"/>
      <c r="Y64" s="10"/>
      <c r="Z64" s="10"/>
      <c r="AA64" s="10"/>
      <c r="AB64" s="10"/>
      <c r="AC64" s="10"/>
      <c r="AD64" s="10"/>
      <c r="AE64" s="10"/>
    </row>
    <row r="65" s="10" customFormat="1" ht="19.92" customHeight="1">
      <c r="A65" s="10"/>
      <c r="B65" s="184"/>
      <c r="C65" s="185"/>
      <c r="D65" s="186" t="s">
        <v>831</v>
      </c>
      <c r="E65" s="187"/>
      <c r="F65" s="187"/>
      <c r="G65" s="187"/>
      <c r="H65" s="187"/>
      <c r="I65" s="188"/>
      <c r="J65" s="189">
        <f>J100</f>
        <v>0</v>
      </c>
      <c r="K65" s="185"/>
      <c r="L65" s="190"/>
      <c r="S65" s="10"/>
      <c r="T65" s="10"/>
      <c r="U65" s="10"/>
      <c r="V65" s="10"/>
      <c r="W65" s="10"/>
      <c r="X65" s="10"/>
      <c r="Y65" s="10"/>
      <c r="Z65" s="10"/>
      <c r="AA65" s="10"/>
      <c r="AB65" s="10"/>
      <c r="AC65" s="10"/>
      <c r="AD65" s="10"/>
      <c r="AE65" s="10"/>
    </row>
    <row r="66" s="10" customFormat="1" ht="19.92" customHeight="1">
      <c r="A66" s="10"/>
      <c r="B66" s="184"/>
      <c r="C66" s="185"/>
      <c r="D66" s="186" t="s">
        <v>832</v>
      </c>
      <c r="E66" s="187"/>
      <c r="F66" s="187"/>
      <c r="G66" s="187"/>
      <c r="H66" s="187"/>
      <c r="I66" s="188"/>
      <c r="J66" s="189">
        <f>J102</f>
        <v>0</v>
      </c>
      <c r="K66" s="185"/>
      <c r="L66" s="190"/>
      <c r="S66" s="10"/>
      <c r="T66" s="10"/>
      <c r="U66" s="10"/>
      <c r="V66" s="10"/>
      <c r="W66" s="10"/>
      <c r="X66" s="10"/>
      <c r="Y66" s="10"/>
      <c r="Z66" s="10"/>
      <c r="AA66" s="10"/>
      <c r="AB66" s="10"/>
      <c r="AC66" s="10"/>
      <c r="AD66" s="10"/>
      <c r="AE66" s="10"/>
    </row>
    <row r="67" s="2" customFormat="1" ht="21.84" customHeight="1">
      <c r="A67" s="39"/>
      <c r="B67" s="40"/>
      <c r="C67" s="41"/>
      <c r="D67" s="41"/>
      <c r="E67" s="41"/>
      <c r="F67" s="41"/>
      <c r="G67" s="41"/>
      <c r="H67" s="41"/>
      <c r="I67" s="137"/>
      <c r="J67" s="41"/>
      <c r="K67" s="41"/>
      <c r="L67" s="138"/>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167"/>
      <c r="J68" s="61"/>
      <c r="K68" s="61"/>
      <c r="L68" s="138"/>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170"/>
      <c r="J72" s="63"/>
      <c r="K72" s="63"/>
      <c r="L72" s="138"/>
      <c r="S72" s="39"/>
      <c r="T72" s="39"/>
      <c r="U72" s="39"/>
      <c r="V72" s="39"/>
      <c r="W72" s="39"/>
      <c r="X72" s="39"/>
      <c r="Y72" s="39"/>
      <c r="Z72" s="39"/>
      <c r="AA72" s="39"/>
      <c r="AB72" s="39"/>
      <c r="AC72" s="39"/>
      <c r="AD72" s="39"/>
      <c r="AE72" s="39"/>
    </row>
    <row r="73" s="2" customFormat="1" ht="24.96" customHeight="1">
      <c r="A73" s="39"/>
      <c r="B73" s="40"/>
      <c r="C73" s="24" t="s">
        <v>122</v>
      </c>
      <c r="D73" s="41"/>
      <c r="E73" s="41"/>
      <c r="F73" s="41"/>
      <c r="G73" s="41"/>
      <c r="H73" s="41"/>
      <c r="I73" s="137"/>
      <c r="J73" s="41"/>
      <c r="K73" s="41"/>
      <c r="L73" s="13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2" customFormat="1" ht="12" customHeight="1">
      <c r="A75" s="39"/>
      <c r="B75" s="40"/>
      <c r="C75" s="33" t="s">
        <v>16</v>
      </c>
      <c r="D75" s="41"/>
      <c r="E75" s="41"/>
      <c r="F75" s="41"/>
      <c r="G75" s="41"/>
      <c r="H75" s="41"/>
      <c r="I75" s="137"/>
      <c r="J75" s="41"/>
      <c r="K75" s="41"/>
      <c r="L75" s="138"/>
      <c r="S75" s="39"/>
      <c r="T75" s="39"/>
      <c r="U75" s="39"/>
      <c r="V75" s="39"/>
      <c r="W75" s="39"/>
      <c r="X75" s="39"/>
      <c r="Y75" s="39"/>
      <c r="Z75" s="39"/>
      <c r="AA75" s="39"/>
      <c r="AB75" s="39"/>
      <c r="AC75" s="39"/>
      <c r="AD75" s="39"/>
      <c r="AE75" s="39"/>
    </row>
    <row r="76" s="2" customFormat="1" ht="16.5" customHeight="1">
      <c r="A76" s="39"/>
      <c r="B76" s="40"/>
      <c r="C76" s="41"/>
      <c r="D76" s="41"/>
      <c r="E76" s="171" t="str">
        <f>E7</f>
        <v>PID Hviezdoslavova Praha 11, zastávka Mikulova a Hněvkovského</v>
      </c>
      <c r="F76" s="33"/>
      <c r="G76" s="33"/>
      <c r="H76" s="33"/>
      <c r="I76" s="137"/>
      <c r="J76" s="41"/>
      <c r="K76" s="41"/>
      <c r="L76" s="138"/>
      <c r="S76" s="39"/>
      <c r="T76" s="39"/>
      <c r="U76" s="39"/>
      <c r="V76" s="39"/>
      <c r="W76" s="39"/>
      <c r="X76" s="39"/>
      <c r="Y76" s="39"/>
      <c r="Z76" s="39"/>
      <c r="AA76" s="39"/>
      <c r="AB76" s="39"/>
      <c r="AC76" s="39"/>
      <c r="AD76" s="39"/>
      <c r="AE76" s="39"/>
    </row>
    <row r="77" s="2" customFormat="1" ht="12" customHeight="1">
      <c r="A77" s="39"/>
      <c r="B77" s="40"/>
      <c r="C77" s="33" t="s">
        <v>106</v>
      </c>
      <c r="D77" s="41"/>
      <c r="E77" s="41"/>
      <c r="F77" s="41"/>
      <c r="G77" s="41"/>
      <c r="H77" s="41"/>
      <c r="I77" s="137"/>
      <c r="J77" s="41"/>
      <c r="K77" s="41"/>
      <c r="L77" s="138"/>
      <c r="S77" s="39"/>
      <c r="T77" s="39"/>
      <c r="U77" s="39"/>
      <c r="V77" s="39"/>
      <c r="W77" s="39"/>
      <c r="X77" s="39"/>
      <c r="Y77" s="39"/>
      <c r="Z77" s="39"/>
      <c r="AA77" s="39"/>
      <c r="AB77" s="39"/>
      <c r="AC77" s="39"/>
      <c r="AD77" s="39"/>
      <c r="AE77" s="39"/>
    </row>
    <row r="78" s="2" customFormat="1" ht="16.5" customHeight="1">
      <c r="A78" s="39"/>
      <c r="B78" s="40"/>
      <c r="C78" s="41"/>
      <c r="D78" s="41"/>
      <c r="E78" s="70" t="str">
        <f>E9</f>
        <v>SO 203 - VRN - Mikulova</v>
      </c>
      <c r="F78" s="41"/>
      <c r="G78" s="41"/>
      <c r="H78" s="41"/>
      <c r="I78" s="137"/>
      <c r="J78" s="41"/>
      <c r="K78" s="41"/>
      <c r="L78" s="138"/>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2" customFormat="1" ht="12" customHeight="1">
      <c r="A80" s="39"/>
      <c r="B80" s="40"/>
      <c r="C80" s="33" t="s">
        <v>21</v>
      </c>
      <c r="D80" s="41"/>
      <c r="E80" s="41"/>
      <c r="F80" s="28" t="str">
        <f>F12</f>
        <v>Praha 11</v>
      </c>
      <c r="G80" s="41"/>
      <c r="H80" s="41"/>
      <c r="I80" s="141" t="s">
        <v>23</v>
      </c>
      <c r="J80" s="73" t="str">
        <f>IF(J12="","",J12)</f>
        <v>21. 8. 2019</v>
      </c>
      <c r="K80" s="41"/>
      <c r="L80" s="138"/>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2" customFormat="1" ht="15.15" customHeight="1">
      <c r="A82" s="39"/>
      <c r="B82" s="40"/>
      <c r="C82" s="33" t="s">
        <v>25</v>
      </c>
      <c r="D82" s="41"/>
      <c r="E82" s="41"/>
      <c r="F82" s="28" t="str">
        <f>E15</f>
        <v xml:space="preserve"> </v>
      </c>
      <c r="G82" s="41"/>
      <c r="H82" s="41"/>
      <c r="I82" s="141" t="s">
        <v>31</v>
      </c>
      <c r="J82" s="37" t="str">
        <f>E21</f>
        <v>Pro-consult s.r.o.</v>
      </c>
      <c r="K82" s="41"/>
      <c r="L82" s="138"/>
      <c r="S82" s="39"/>
      <c r="T82" s="39"/>
      <c r="U82" s="39"/>
      <c r="V82" s="39"/>
      <c r="W82" s="39"/>
      <c r="X82" s="39"/>
      <c r="Y82" s="39"/>
      <c r="Z82" s="39"/>
      <c r="AA82" s="39"/>
      <c r="AB82" s="39"/>
      <c r="AC82" s="39"/>
      <c r="AD82" s="39"/>
      <c r="AE82" s="39"/>
    </row>
    <row r="83" s="2" customFormat="1" ht="15.15" customHeight="1">
      <c r="A83" s="39"/>
      <c r="B83" s="40"/>
      <c r="C83" s="33" t="s">
        <v>29</v>
      </c>
      <c r="D83" s="41"/>
      <c r="E83" s="41"/>
      <c r="F83" s="28" t="str">
        <f>IF(E18="","",E18)</f>
        <v>Vyplň údaj</v>
      </c>
      <c r="G83" s="41"/>
      <c r="H83" s="41"/>
      <c r="I83" s="141" t="s">
        <v>36</v>
      </c>
      <c r="J83" s="37" t="str">
        <f>E24</f>
        <v xml:space="preserve"> </v>
      </c>
      <c r="K83" s="41"/>
      <c r="L83" s="138"/>
      <c r="S83" s="39"/>
      <c r="T83" s="39"/>
      <c r="U83" s="39"/>
      <c r="V83" s="39"/>
      <c r="W83" s="39"/>
      <c r="X83" s="39"/>
      <c r="Y83" s="39"/>
      <c r="Z83" s="39"/>
      <c r="AA83" s="39"/>
      <c r="AB83" s="39"/>
      <c r="AC83" s="39"/>
      <c r="AD83" s="39"/>
      <c r="AE83" s="39"/>
    </row>
    <row r="84" s="2" customFormat="1" ht="10.32"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11" customFormat="1" ht="29.28" customHeight="1">
      <c r="A85" s="191"/>
      <c r="B85" s="192"/>
      <c r="C85" s="193" t="s">
        <v>123</v>
      </c>
      <c r="D85" s="194" t="s">
        <v>58</v>
      </c>
      <c r="E85" s="194" t="s">
        <v>54</v>
      </c>
      <c r="F85" s="194" t="s">
        <v>55</v>
      </c>
      <c r="G85" s="194" t="s">
        <v>124</v>
      </c>
      <c r="H85" s="194" t="s">
        <v>125</v>
      </c>
      <c r="I85" s="195" t="s">
        <v>126</v>
      </c>
      <c r="J85" s="194" t="s">
        <v>110</v>
      </c>
      <c r="K85" s="196" t="s">
        <v>127</v>
      </c>
      <c r="L85" s="197"/>
      <c r="M85" s="93" t="s">
        <v>19</v>
      </c>
      <c r="N85" s="94" t="s">
        <v>43</v>
      </c>
      <c r="O85" s="94" t="s">
        <v>128</v>
      </c>
      <c r="P85" s="94" t="s">
        <v>129</v>
      </c>
      <c r="Q85" s="94" t="s">
        <v>130</v>
      </c>
      <c r="R85" s="94" t="s">
        <v>131</v>
      </c>
      <c r="S85" s="94" t="s">
        <v>132</v>
      </c>
      <c r="T85" s="95" t="s">
        <v>133</v>
      </c>
      <c r="U85" s="191"/>
      <c r="V85" s="191"/>
      <c r="W85" s="191"/>
      <c r="X85" s="191"/>
      <c r="Y85" s="191"/>
      <c r="Z85" s="191"/>
      <c r="AA85" s="191"/>
      <c r="AB85" s="191"/>
      <c r="AC85" s="191"/>
      <c r="AD85" s="191"/>
      <c r="AE85" s="191"/>
    </row>
    <row r="86" s="2" customFormat="1" ht="22.8" customHeight="1">
      <c r="A86" s="39"/>
      <c r="B86" s="40"/>
      <c r="C86" s="100" t="s">
        <v>134</v>
      </c>
      <c r="D86" s="41"/>
      <c r="E86" s="41"/>
      <c r="F86" s="41"/>
      <c r="G86" s="41"/>
      <c r="H86" s="41"/>
      <c r="I86" s="137"/>
      <c r="J86" s="198">
        <f>BK86</f>
        <v>0</v>
      </c>
      <c r="K86" s="41"/>
      <c r="L86" s="45"/>
      <c r="M86" s="96"/>
      <c r="N86" s="199"/>
      <c r="O86" s="97"/>
      <c r="P86" s="200">
        <f>P87</f>
        <v>0</v>
      </c>
      <c r="Q86" s="97"/>
      <c r="R86" s="200">
        <f>R87</f>
        <v>0</v>
      </c>
      <c r="S86" s="97"/>
      <c r="T86" s="201">
        <f>T87</f>
        <v>0</v>
      </c>
      <c r="U86" s="39"/>
      <c r="V86" s="39"/>
      <c r="W86" s="39"/>
      <c r="X86" s="39"/>
      <c r="Y86" s="39"/>
      <c r="Z86" s="39"/>
      <c r="AA86" s="39"/>
      <c r="AB86" s="39"/>
      <c r="AC86" s="39"/>
      <c r="AD86" s="39"/>
      <c r="AE86" s="39"/>
      <c r="AT86" s="18" t="s">
        <v>72</v>
      </c>
      <c r="AU86" s="18" t="s">
        <v>111</v>
      </c>
      <c r="BK86" s="202">
        <f>BK87</f>
        <v>0</v>
      </c>
    </row>
    <row r="87" s="12" customFormat="1" ht="25.92" customHeight="1">
      <c r="A87" s="12"/>
      <c r="B87" s="203"/>
      <c r="C87" s="204"/>
      <c r="D87" s="205" t="s">
        <v>72</v>
      </c>
      <c r="E87" s="206" t="s">
        <v>833</v>
      </c>
      <c r="F87" s="206" t="s">
        <v>834</v>
      </c>
      <c r="G87" s="204"/>
      <c r="H87" s="204"/>
      <c r="I87" s="207"/>
      <c r="J87" s="208">
        <f>BK87</f>
        <v>0</v>
      </c>
      <c r="K87" s="204"/>
      <c r="L87" s="209"/>
      <c r="M87" s="210"/>
      <c r="N87" s="211"/>
      <c r="O87" s="211"/>
      <c r="P87" s="212">
        <f>P88+P93+P95+P98+P100+P102</f>
        <v>0</v>
      </c>
      <c r="Q87" s="211"/>
      <c r="R87" s="212">
        <f>R88+R93+R95+R98+R100+R102</f>
        <v>0</v>
      </c>
      <c r="S87" s="211"/>
      <c r="T87" s="213">
        <f>T88+T93+T95+T98+T100+T102</f>
        <v>0</v>
      </c>
      <c r="U87" s="12"/>
      <c r="V87" s="12"/>
      <c r="W87" s="12"/>
      <c r="X87" s="12"/>
      <c r="Y87" s="12"/>
      <c r="Z87" s="12"/>
      <c r="AA87" s="12"/>
      <c r="AB87" s="12"/>
      <c r="AC87" s="12"/>
      <c r="AD87" s="12"/>
      <c r="AE87" s="12"/>
      <c r="AR87" s="214" t="s">
        <v>167</v>
      </c>
      <c r="AT87" s="215" t="s">
        <v>72</v>
      </c>
      <c r="AU87" s="215" t="s">
        <v>73</v>
      </c>
      <c r="AY87" s="214" t="s">
        <v>137</v>
      </c>
      <c r="BK87" s="216">
        <f>BK88+BK93+BK95+BK98+BK100+BK102</f>
        <v>0</v>
      </c>
    </row>
    <row r="88" s="12" customFormat="1" ht="22.8" customHeight="1">
      <c r="A88" s="12"/>
      <c r="B88" s="203"/>
      <c r="C88" s="204"/>
      <c r="D88" s="205" t="s">
        <v>72</v>
      </c>
      <c r="E88" s="217" t="s">
        <v>835</v>
      </c>
      <c r="F88" s="217" t="s">
        <v>836</v>
      </c>
      <c r="G88" s="204"/>
      <c r="H88" s="204"/>
      <c r="I88" s="207"/>
      <c r="J88" s="218">
        <f>BK88</f>
        <v>0</v>
      </c>
      <c r="K88" s="204"/>
      <c r="L88" s="209"/>
      <c r="M88" s="210"/>
      <c r="N88" s="211"/>
      <c r="O88" s="211"/>
      <c r="P88" s="212">
        <f>SUM(P89:P92)</f>
        <v>0</v>
      </c>
      <c r="Q88" s="211"/>
      <c r="R88" s="212">
        <f>SUM(R89:R92)</f>
        <v>0</v>
      </c>
      <c r="S88" s="211"/>
      <c r="T88" s="213">
        <f>SUM(T89:T92)</f>
        <v>0</v>
      </c>
      <c r="U88" s="12"/>
      <c r="V88" s="12"/>
      <c r="W88" s="12"/>
      <c r="X88" s="12"/>
      <c r="Y88" s="12"/>
      <c r="Z88" s="12"/>
      <c r="AA88" s="12"/>
      <c r="AB88" s="12"/>
      <c r="AC88" s="12"/>
      <c r="AD88" s="12"/>
      <c r="AE88" s="12"/>
      <c r="AR88" s="214" t="s">
        <v>167</v>
      </c>
      <c r="AT88" s="215" t="s">
        <v>72</v>
      </c>
      <c r="AU88" s="215" t="s">
        <v>81</v>
      </c>
      <c r="AY88" s="214" t="s">
        <v>137</v>
      </c>
      <c r="BK88" s="216">
        <f>SUM(BK89:BK92)</f>
        <v>0</v>
      </c>
    </row>
    <row r="89" s="2" customFormat="1" ht="16.5" customHeight="1">
      <c r="A89" s="39"/>
      <c r="B89" s="40"/>
      <c r="C89" s="219" t="s">
        <v>81</v>
      </c>
      <c r="D89" s="219" t="s">
        <v>139</v>
      </c>
      <c r="E89" s="220" t="s">
        <v>837</v>
      </c>
      <c r="F89" s="221" t="s">
        <v>838</v>
      </c>
      <c r="G89" s="222" t="s">
        <v>839</v>
      </c>
      <c r="H89" s="223">
        <v>1</v>
      </c>
      <c r="I89" s="224"/>
      <c r="J89" s="225">
        <f>ROUND(I89*H89,2)</f>
        <v>0</v>
      </c>
      <c r="K89" s="221" t="s">
        <v>19</v>
      </c>
      <c r="L89" s="45"/>
      <c r="M89" s="226" t="s">
        <v>19</v>
      </c>
      <c r="N89" s="227" t="s">
        <v>44</v>
      </c>
      <c r="O89" s="85"/>
      <c r="P89" s="228">
        <f>O89*H89</f>
        <v>0</v>
      </c>
      <c r="Q89" s="228">
        <v>0</v>
      </c>
      <c r="R89" s="228">
        <f>Q89*H89</f>
        <v>0</v>
      </c>
      <c r="S89" s="228">
        <v>0</v>
      </c>
      <c r="T89" s="229">
        <f>S89*H89</f>
        <v>0</v>
      </c>
      <c r="U89" s="39"/>
      <c r="V89" s="39"/>
      <c r="W89" s="39"/>
      <c r="X89" s="39"/>
      <c r="Y89" s="39"/>
      <c r="Z89" s="39"/>
      <c r="AA89" s="39"/>
      <c r="AB89" s="39"/>
      <c r="AC89" s="39"/>
      <c r="AD89" s="39"/>
      <c r="AE89" s="39"/>
      <c r="AR89" s="230" t="s">
        <v>144</v>
      </c>
      <c r="AT89" s="230" t="s">
        <v>139</v>
      </c>
      <c r="AU89" s="230" t="s">
        <v>83</v>
      </c>
      <c r="AY89" s="18" t="s">
        <v>137</v>
      </c>
      <c r="BE89" s="231">
        <f>IF(N89="základní",J89,0)</f>
        <v>0</v>
      </c>
      <c r="BF89" s="231">
        <f>IF(N89="snížená",J89,0)</f>
        <v>0</v>
      </c>
      <c r="BG89" s="231">
        <f>IF(N89="zákl. přenesená",J89,0)</f>
        <v>0</v>
      </c>
      <c r="BH89" s="231">
        <f>IF(N89="sníž. přenesená",J89,0)</f>
        <v>0</v>
      </c>
      <c r="BI89" s="231">
        <f>IF(N89="nulová",J89,0)</f>
        <v>0</v>
      </c>
      <c r="BJ89" s="18" t="s">
        <v>81</v>
      </c>
      <c r="BK89" s="231">
        <f>ROUND(I89*H89,2)</f>
        <v>0</v>
      </c>
      <c r="BL89" s="18" t="s">
        <v>144</v>
      </c>
      <c r="BM89" s="230" t="s">
        <v>1131</v>
      </c>
    </row>
    <row r="90" s="2" customFormat="1" ht="16.5" customHeight="1">
      <c r="A90" s="39"/>
      <c r="B90" s="40"/>
      <c r="C90" s="219" t="s">
        <v>83</v>
      </c>
      <c r="D90" s="219" t="s">
        <v>139</v>
      </c>
      <c r="E90" s="220" t="s">
        <v>841</v>
      </c>
      <c r="F90" s="221" t="s">
        <v>842</v>
      </c>
      <c r="G90" s="222" t="s">
        <v>618</v>
      </c>
      <c r="H90" s="223">
        <v>1</v>
      </c>
      <c r="I90" s="224"/>
      <c r="J90" s="225">
        <f>ROUND(I90*H90,2)</f>
        <v>0</v>
      </c>
      <c r="K90" s="221" t="s">
        <v>19</v>
      </c>
      <c r="L90" s="45"/>
      <c r="M90" s="226" t="s">
        <v>19</v>
      </c>
      <c r="N90" s="227" t="s">
        <v>44</v>
      </c>
      <c r="O90" s="85"/>
      <c r="P90" s="228">
        <f>O90*H90</f>
        <v>0</v>
      </c>
      <c r="Q90" s="228">
        <v>0</v>
      </c>
      <c r="R90" s="228">
        <f>Q90*H90</f>
        <v>0</v>
      </c>
      <c r="S90" s="228">
        <v>0</v>
      </c>
      <c r="T90" s="229">
        <f>S90*H90</f>
        <v>0</v>
      </c>
      <c r="U90" s="39"/>
      <c r="V90" s="39"/>
      <c r="W90" s="39"/>
      <c r="X90" s="39"/>
      <c r="Y90" s="39"/>
      <c r="Z90" s="39"/>
      <c r="AA90" s="39"/>
      <c r="AB90" s="39"/>
      <c r="AC90" s="39"/>
      <c r="AD90" s="39"/>
      <c r="AE90" s="39"/>
      <c r="AR90" s="230" t="s">
        <v>144</v>
      </c>
      <c r="AT90" s="230" t="s">
        <v>139</v>
      </c>
      <c r="AU90" s="230" t="s">
        <v>83</v>
      </c>
      <c r="AY90" s="18" t="s">
        <v>137</v>
      </c>
      <c r="BE90" s="231">
        <f>IF(N90="základní",J90,0)</f>
        <v>0</v>
      </c>
      <c r="BF90" s="231">
        <f>IF(N90="snížená",J90,0)</f>
        <v>0</v>
      </c>
      <c r="BG90" s="231">
        <f>IF(N90="zákl. přenesená",J90,0)</f>
        <v>0</v>
      </c>
      <c r="BH90" s="231">
        <f>IF(N90="sníž. přenesená",J90,0)</f>
        <v>0</v>
      </c>
      <c r="BI90" s="231">
        <f>IF(N90="nulová",J90,0)</f>
        <v>0</v>
      </c>
      <c r="BJ90" s="18" t="s">
        <v>81</v>
      </c>
      <c r="BK90" s="231">
        <f>ROUND(I90*H90,2)</f>
        <v>0</v>
      </c>
      <c r="BL90" s="18" t="s">
        <v>144</v>
      </c>
      <c r="BM90" s="230" t="s">
        <v>1132</v>
      </c>
    </row>
    <row r="91" s="2" customFormat="1" ht="24" customHeight="1">
      <c r="A91" s="39"/>
      <c r="B91" s="40"/>
      <c r="C91" s="219" t="s">
        <v>156</v>
      </c>
      <c r="D91" s="219" t="s">
        <v>139</v>
      </c>
      <c r="E91" s="220" t="s">
        <v>844</v>
      </c>
      <c r="F91" s="221" t="s">
        <v>845</v>
      </c>
      <c r="G91" s="222" t="s">
        <v>839</v>
      </c>
      <c r="H91" s="223">
        <v>1</v>
      </c>
      <c r="I91" s="224"/>
      <c r="J91" s="225">
        <f>ROUND(I91*H91,2)</f>
        <v>0</v>
      </c>
      <c r="K91" s="221" t="s">
        <v>19</v>
      </c>
      <c r="L91" s="45"/>
      <c r="M91" s="226" t="s">
        <v>19</v>
      </c>
      <c r="N91" s="227" t="s">
        <v>44</v>
      </c>
      <c r="O91" s="85"/>
      <c r="P91" s="228">
        <f>O91*H91</f>
        <v>0</v>
      </c>
      <c r="Q91" s="228">
        <v>0</v>
      </c>
      <c r="R91" s="228">
        <f>Q91*H91</f>
        <v>0</v>
      </c>
      <c r="S91" s="228">
        <v>0</v>
      </c>
      <c r="T91" s="229">
        <f>S91*H91</f>
        <v>0</v>
      </c>
      <c r="U91" s="39"/>
      <c r="V91" s="39"/>
      <c r="W91" s="39"/>
      <c r="X91" s="39"/>
      <c r="Y91" s="39"/>
      <c r="Z91" s="39"/>
      <c r="AA91" s="39"/>
      <c r="AB91" s="39"/>
      <c r="AC91" s="39"/>
      <c r="AD91" s="39"/>
      <c r="AE91" s="39"/>
      <c r="AR91" s="230" t="s">
        <v>144</v>
      </c>
      <c r="AT91" s="230" t="s">
        <v>139</v>
      </c>
      <c r="AU91" s="230" t="s">
        <v>83</v>
      </c>
      <c r="AY91" s="18" t="s">
        <v>137</v>
      </c>
      <c r="BE91" s="231">
        <f>IF(N91="základní",J91,0)</f>
        <v>0</v>
      </c>
      <c r="BF91" s="231">
        <f>IF(N91="snížená",J91,0)</f>
        <v>0</v>
      </c>
      <c r="BG91" s="231">
        <f>IF(N91="zákl. přenesená",J91,0)</f>
        <v>0</v>
      </c>
      <c r="BH91" s="231">
        <f>IF(N91="sníž. přenesená",J91,0)</f>
        <v>0</v>
      </c>
      <c r="BI91" s="231">
        <f>IF(N91="nulová",J91,0)</f>
        <v>0</v>
      </c>
      <c r="BJ91" s="18" t="s">
        <v>81</v>
      </c>
      <c r="BK91" s="231">
        <f>ROUND(I91*H91,2)</f>
        <v>0</v>
      </c>
      <c r="BL91" s="18" t="s">
        <v>144</v>
      </c>
      <c r="BM91" s="230" t="s">
        <v>1133</v>
      </c>
    </row>
    <row r="92" s="2" customFormat="1" ht="16.5" customHeight="1">
      <c r="A92" s="39"/>
      <c r="B92" s="40"/>
      <c r="C92" s="219" t="s">
        <v>144</v>
      </c>
      <c r="D92" s="219" t="s">
        <v>139</v>
      </c>
      <c r="E92" s="220" t="s">
        <v>847</v>
      </c>
      <c r="F92" s="221" t="s">
        <v>848</v>
      </c>
      <c r="G92" s="222" t="s">
        <v>839</v>
      </c>
      <c r="H92" s="223">
        <v>1</v>
      </c>
      <c r="I92" s="224"/>
      <c r="J92" s="225">
        <f>ROUND(I92*H92,2)</f>
        <v>0</v>
      </c>
      <c r="K92" s="221" t="s">
        <v>19</v>
      </c>
      <c r="L92" s="45"/>
      <c r="M92" s="226" t="s">
        <v>19</v>
      </c>
      <c r="N92" s="227" t="s">
        <v>44</v>
      </c>
      <c r="O92" s="85"/>
      <c r="P92" s="228">
        <f>O92*H92</f>
        <v>0</v>
      </c>
      <c r="Q92" s="228">
        <v>0</v>
      </c>
      <c r="R92" s="228">
        <f>Q92*H92</f>
        <v>0</v>
      </c>
      <c r="S92" s="228">
        <v>0</v>
      </c>
      <c r="T92" s="229">
        <f>S92*H92</f>
        <v>0</v>
      </c>
      <c r="U92" s="39"/>
      <c r="V92" s="39"/>
      <c r="W92" s="39"/>
      <c r="X92" s="39"/>
      <c r="Y92" s="39"/>
      <c r="Z92" s="39"/>
      <c r="AA92" s="39"/>
      <c r="AB92" s="39"/>
      <c r="AC92" s="39"/>
      <c r="AD92" s="39"/>
      <c r="AE92" s="39"/>
      <c r="AR92" s="230" t="s">
        <v>144</v>
      </c>
      <c r="AT92" s="230" t="s">
        <v>139</v>
      </c>
      <c r="AU92" s="230" t="s">
        <v>83</v>
      </c>
      <c r="AY92" s="18" t="s">
        <v>137</v>
      </c>
      <c r="BE92" s="231">
        <f>IF(N92="základní",J92,0)</f>
        <v>0</v>
      </c>
      <c r="BF92" s="231">
        <f>IF(N92="snížená",J92,0)</f>
        <v>0</v>
      </c>
      <c r="BG92" s="231">
        <f>IF(N92="zákl. přenesená",J92,0)</f>
        <v>0</v>
      </c>
      <c r="BH92" s="231">
        <f>IF(N92="sníž. přenesená",J92,0)</f>
        <v>0</v>
      </c>
      <c r="BI92" s="231">
        <f>IF(N92="nulová",J92,0)</f>
        <v>0</v>
      </c>
      <c r="BJ92" s="18" t="s">
        <v>81</v>
      </c>
      <c r="BK92" s="231">
        <f>ROUND(I92*H92,2)</f>
        <v>0</v>
      </c>
      <c r="BL92" s="18" t="s">
        <v>144</v>
      </c>
      <c r="BM92" s="230" t="s">
        <v>1134</v>
      </c>
    </row>
    <row r="93" s="12" customFormat="1" ht="22.8" customHeight="1">
      <c r="A93" s="12"/>
      <c r="B93" s="203"/>
      <c r="C93" s="204"/>
      <c r="D93" s="205" t="s">
        <v>72</v>
      </c>
      <c r="E93" s="217" t="s">
        <v>850</v>
      </c>
      <c r="F93" s="217" t="s">
        <v>851</v>
      </c>
      <c r="G93" s="204"/>
      <c r="H93" s="204"/>
      <c r="I93" s="207"/>
      <c r="J93" s="218">
        <f>BK93</f>
        <v>0</v>
      </c>
      <c r="K93" s="204"/>
      <c r="L93" s="209"/>
      <c r="M93" s="210"/>
      <c r="N93" s="211"/>
      <c r="O93" s="211"/>
      <c r="P93" s="212">
        <f>P94</f>
        <v>0</v>
      </c>
      <c r="Q93" s="211"/>
      <c r="R93" s="212">
        <f>R94</f>
        <v>0</v>
      </c>
      <c r="S93" s="211"/>
      <c r="T93" s="213">
        <f>T94</f>
        <v>0</v>
      </c>
      <c r="U93" s="12"/>
      <c r="V93" s="12"/>
      <c r="W93" s="12"/>
      <c r="X93" s="12"/>
      <c r="Y93" s="12"/>
      <c r="Z93" s="12"/>
      <c r="AA93" s="12"/>
      <c r="AB93" s="12"/>
      <c r="AC93" s="12"/>
      <c r="AD93" s="12"/>
      <c r="AE93" s="12"/>
      <c r="AR93" s="214" t="s">
        <v>167</v>
      </c>
      <c r="AT93" s="215" t="s">
        <v>72</v>
      </c>
      <c r="AU93" s="215" t="s">
        <v>81</v>
      </c>
      <c r="AY93" s="214" t="s">
        <v>137</v>
      </c>
      <c r="BK93" s="216">
        <f>BK94</f>
        <v>0</v>
      </c>
    </row>
    <row r="94" s="2" customFormat="1" ht="16.5" customHeight="1">
      <c r="A94" s="39"/>
      <c r="B94" s="40"/>
      <c r="C94" s="219" t="s">
        <v>167</v>
      </c>
      <c r="D94" s="219" t="s">
        <v>139</v>
      </c>
      <c r="E94" s="220" t="s">
        <v>852</v>
      </c>
      <c r="F94" s="221" t="s">
        <v>851</v>
      </c>
      <c r="G94" s="222" t="s">
        <v>853</v>
      </c>
      <c r="H94" s="281"/>
      <c r="I94" s="224"/>
      <c r="J94" s="225">
        <f>ROUND(I94*H94,2)</f>
        <v>0</v>
      </c>
      <c r="K94" s="221" t="s">
        <v>19</v>
      </c>
      <c r="L94" s="45"/>
      <c r="M94" s="226" t="s">
        <v>19</v>
      </c>
      <c r="N94" s="227" t="s">
        <v>44</v>
      </c>
      <c r="O94" s="85"/>
      <c r="P94" s="228">
        <f>O94*H94</f>
        <v>0</v>
      </c>
      <c r="Q94" s="228">
        <v>0</v>
      </c>
      <c r="R94" s="228">
        <f>Q94*H94</f>
        <v>0</v>
      </c>
      <c r="S94" s="228">
        <v>0</v>
      </c>
      <c r="T94" s="229">
        <f>S94*H94</f>
        <v>0</v>
      </c>
      <c r="U94" s="39"/>
      <c r="V94" s="39"/>
      <c r="W94" s="39"/>
      <c r="X94" s="39"/>
      <c r="Y94" s="39"/>
      <c r="Z94" s="39"/>
      <c r="AA94" s="39"/>
      <c r="AB94" s="39"/>
      <c r="AC94" s="39"/>
      <c r="AD94" s="39"/>
      <c r="AE94" s="39"/>
      <c r="AR94" s="230" t="s">
        <v>144</v>
      </c>
      <c r="AT94" s="230" t="s">
        <v>139</v>
      </c>
      <c r="AU94" s="230" t="s">
        <v>83</v>
      </c>
      <c r="AY94" s="18" t="s">
        <v>137</v>
      </c>
      <c r="BE94" s="231">
        <f>IF(N94="základní",J94,0)</f>
        <v>0</v>
      </c>
      <c r="BF94" s="231">
        <f>IF(N94="snížená",J94,0)</f>
        <v>0</v>
      </c>
      <c r="BG94" s="231">
        <f>IF(N94="zákl. přenesená",J94,0)</f>
        <v>0</v>
      </c>
      <c r="BH94" s="231">
        <f>IF(N94="sníž. přenesená",J94,0)</f>
        <v>0</v>
      </c>
      <c r="BI94" s="231">
        <f>IF(N94="nulová",J94,0)</f>
        <v>0</v>
      </c>
      <c r="BJ94" s="18" t="s">
        <v>81</v>
      </c>
      <c r="BK94" s="231">
        <f>ROUND(I94*H94,2)</f>
        <v>0</v>
      </c>
      <c r="BL94" s="18" t="s">
        <v>144</v>
      </c>
      <c r="BM94" s="230" t="s">
        <v>1135</v>
      </c>
    </row>
    <row r="95" s="12" customFormat="1" ht="22.8" customHeight="1">
      <c r="A95" s="12"/>
      <c r="B95" s="203"/>
      <c r="C95" s="204"/>
      <c r="D95" s="205" t="s">
        <v>72</v>
      </c>
      <c r="E95" s="217" t="s">
        <v>855</v>
      </c>
      <c r="F95" s="217" t="s">
        <v>856</v>
      </c>
      <c r="G95" s="204"/>
      <c r="H95" s="204"/>
      <c r="I95" s="207"/>
      <c r="J95" s="218">
        <f>BK95</f>
        <v>0</v>
      </c>
      <c r="K95" s="204"/>
      <c r="L95" s="209"/>
      <c r="M95" s="210"/>
      <c r="N95" s="211"/>
      <c r="O95" s="211"/>
      <c r="P95" s="212">
        <f>SUM(P96:P97)</f>
        <v>0</v>
      </c>
      <c r="Q95" s="211"/>
      <c r="R95" s="212">
        <f>SUM(R96:R97)</f>
        <v>0</v>
      </c>
      <c r="S95" s="211"/>
      <c r="T95" s="213">
        <f>SUM(T96:T97)</f>
        <v>0</v>
      </c>
      <c r="U95" s="12"/>
      <c r="V95" s="12"/>
      <c r="W95" s="12"/>
      <c r="X95" s="12"/>
      <c r="Y95" s="12"/>
      <c r="Z95" s="12"/>
      <c r="AA95" s="12"/>
      <c r="AB95" s="12"/>
      <c r="AC95" s="12"/>
      <c r="AD95" s="12"/>
      <c r="AE95" s="12"/>
      <c r="AR95" s="214" t="s">
        <v>167</v>
      </c>
      <c r="AT95" s="215" t="s">
        <v>72</v>
      </c>
      <c r="AU95" s="215" t="s">
        <v>81</v>
      </c>
      <c r="AY95" s="214" t="s">
        <v>137</v>
      </c>
      <c r="BK95" s="216">
        <f>SUM(BK96:BK97)</f>
        <v>0</v>
      </c>
    </row>
    <row r="96" s="2" customFormat="1" ht="16.5" customHeight="1">
      <c r="A96" s="39"/>
      <c r="B96" s="40"/>
      <c r="C96" s="219" t="s">
        <v>172</v>
      </c>
      <c r="D96" s="219" t="s">
        <v>139</v>
      </c>
      <c r="E96" s="220" t="s">
        <v>857</v>
      </c>
      <c r="F96" s="221" t="s">
        <v>858</v>
      </c>
      <c r="G96" s="222" t="s">
        <v>839</v>
      </c>
      <c r="H96" s="223">
        <v>1</v>
      </c>
      <c r="I96" s="224"/>
      <c r="J96" s="225">
        <f>ROUND(I96*H96,2)</f>
        <v>0</v>
      </c>
      <c r="K96" s="221" t="s">
        <v>19</v>
      </c>
      <c r="L96" s="45"/>
      <c r="M96" s="226" t="s">
        <v>19</v>
      </c>
      <c r="N96" s="227" t="s">
        <v>44</v>
      </c>
      <c r="O96" s="85"/>
      <c r="P96" s="228">
        <f>O96*H96</f>
        <v>0</v>
      </c>
      <c r="Q96" s="228">
        <v>0</v>
      </c>
      <c r="R96" s="228">
        <f>Q96*H96</f>
        <v>0</v>
      </c>
      <c r="S96" s="228">
        <v>0</v>
      </c>
      <c r="T96" s="229">
        <f>S96*H96</f>
        <v>0</v>
      </c>
      <c r="U96" s="39"/>
      <c r="V96" s="39"/>
      <c r="W96" s="39"/>
      <c r="X96" s="39"/>
      <c r="Y96" s="39"/>
      <c r="Z96" s="39"/>
      <c r="AA96" s="39"/>
      <c r="AB96" s="39"/>
      <c r="AC96" s="39"/>
      <c r="AD96" s="39"/>
      <c r="AE96" s="39"/>
      <c r="AR96" s="230" t="s">
        <v>144</v>
      </c>
      <c r="AT96" s="230" t="s">
        <v>139</v>
      </c>
      <c r="AU96" s="230" t="s">
        <v>83</v>
      </c>
      <c r="AY96" s="18" t="s">
        <v>137</v>
      </c>
      <c r="BE96" s="231">
        <f>IF(N96="základní",J96,0)</f>
        <v>0</v>
      </c>
      <c r="BF96" s="231">
        <f>IF(N96="snížená",J96,0)</f>
        <v>0</v>
      </c>
      <c r="BG96" s="231">
        <f>IF(N96="zákl. přenesená",J96,0)</f>
        <v>0</v>
      </c>
      <c r="BH96" s="231">
        <f>IF(N96="sníž. přenesená",J96,0)</f>
        <v>0</v>
      </c>
      <c r="BI96" s="231">
        <f>IF(N96="nulová",J96,0)</f>
        <v>0</v>
      </c>
      <c r="BJ96" s="18" t="s">
        <v>81</v>
      </c>
      <c r="BK96" s="231">
        <f>ROUND(I96*H96,2)</f>
        <v>0</v>
      </c>
      <c r="BL96" s="18" t="s">
        <v>144</v>
      </c>
      <c r="BM96" s="230" t="s">
        <v>1136</v>
      </c>
    </row>
    <row r="97" s="2" customFormat="1" ht="16.5" customHeight="1">
      <c r="A97" s="39"/>
      <c r="B97" s="40"/>
      <c r="C97" s="219" t="s">
        <v>176</v>
      </c>
      <c r="D97" s="219" t="s">
        <v>139</v>
      </c>
      <c r="E97" s="220" t="s">
        <v>860</v>
      </c>
      <c r="F97" s="221" t="s">
        <v>861</v>
      </c>
      <c r="G97" s="222" t="s">
        <v>839</v>
      </c>
      <c r="H97" s="223">
        <v>1</v>
      </c>
      <c r="I97" s="224"/>
      <c r="J97" s="225">
        <f>ROUND(I97*H97,2)</f>
        <v>0</v>
      </c>
      <c r="K97" s="221" t="s">
        <v>19</v>
      </c>
      <c r="L97" s="45"/>
      <c r="M97" s="226" t="s">
        <v>19</v>
      </c>
      <c r="N97" s="227" t="s">
        <v>44</v>
      </c>
      <c r="O97" s="85"/>
      <c r="P97" s="228">
        <f>O97*H97</f>
        <v>0</v>
      </c>
      <c r="Q97" s="228">
        <v>0</v>
      </c>
      <c r="R97" s="228">
        <f>Q97*H97</f>
        <v>0</v>
      </c>
      <c r="S97" s="228">
        <v>0</v>
      </c>
      <c r="T97" s="229">
        <f>S97*H97</f>
        <v>0</v>
      </c>
      <c r="U97" s="39"/>
      <c r="V97" s="39"/>
      <c r="W97" s="39"/>
      <c r="X97" s="39"/>
      <c r="Y97" s="39"/>
      <c r="Z97" s="39"/>
      <c r="AA97" s="39"/>
      <c r="AB97" s="39"/>
      <c r="AC97" s="39"/>
      <c r="AD97" s="39"/>
      <c r="AE97" s="39"/>
      <c r="AR97" s="230" t="s">
        <v>144</v>
      </c>
      <c r="AT97" s="230" t="s">
        <v>139</v>
      </c>
      <c r="AU97" s="230" t="s">
        <v>83</v>
      </c>
      <c r="AY97" s="18" t="s">
        <v>137</v>
      </c>
      <c r="BE97" s="231">
        <f>IF(N97="základní",J97,0)</f>
        <v>0</v>
      </c>
      <c r="BF97" s="231">
        <f>IF(N97="snížená",J97,0)</f>
        <v>0</v>
      </c>
      <c r="BG97" s="231">
        <f>IF(N97="zákl. přenesená",J97,0)</f>
        <v>0</v>
      </c>
      <c r="BH97" s="231">
        <f>IF(N97="sníž. přenesená",J97,0)</f>
        <v>0</v>
      </c>
      <c r="BI97" s="231">
        <f>IF(N97="nulová",J97,0)</f>
        <v>0</v>
      </c>
      <c r="BJ97" s="18" t="s">
        <v>81</v>
      </c>
      <c r="BK97" s="231">
        <f>ROUND(I97*H97,2)</f>
        <v>0</v>
      </c>
      <c r="BL97" s="18" t="s">
        <v>144</v>
      </c>
      <c r="BM97" s="230" t="s">
        <v>1137</v>
      </c>
    </row>
    <row r="98" s="12" customFormat="1" ht="22.8" customHeight="1">
      <c r="A98" s="12"/>
      <c r="B98" s="203"/>
      <c r="C98" s="204"/>
      <c r="D98" s="205" t="s">
        <v>72</v>
      </c>
      <c r="E98" s="217" t="s">
        <v>863</v>
      </c>
      <c r="F98" s="217" t="s">
        <v>864</v>
      </c>
      <c r="G98" s="204"/>
      <c r="H98" s="204"/>
      <c r="I98" s="207"/>
      <c r="J98" s="218">
        <f>BK98</f>
        <v>0</v>
      </c>
      <c r="K98" s="204"/>
      <c r="L98" s="209"/>
      <c r="M98" s="210"/>
      <c r="N98" s="211"/>
      <c r="O98" s="211"/>
      <c r="P98" s="212">
        <f>P99</f>
        <v>0</v>
      </c>
      <c r="Q98" s="211"/>
      <c r="R98" s="212">
        <f>R99</f>
        <v>0</v>
      </c>
      <c r="S98" s="211"/>
      <c r="T98" s="213">
        <f>T99</f>
        <v>0</v>
      </c>
      <c r="U98" s="12"/>
      <c r="V98" s="12"/>
      <c r="W98" s="12"/>
      <c r="X98" s="12"/>
      <c r="Y98" s="12"/>
      <c r="Z98" s="12"/>
      <c r="AA98" s="12"/>
      <c r="AB98" s="12"/>
      <c r="AC98" s="12"/>
      <c r="AD98" s="12"/>
      <c r="AE98" s="12"/>
      <c r="AR98" s="214" t="s">
        <v>167</v>
      </c>
      <c r="AT98" s="215" t="s">
        <v>72</v>
      </c>
      <c r="AU98" s="215" t="s">
        <v>81</v>
      </c>
      <c r="AY98" s="214" t="s">
        <v>137</v>
      </c>
      <c r="BK98" s="216">
        <f>BK99</f>
        <v>0</v>
      </c>
    </row>
    <row r="99" s="2" customFormat="1" ht="16.5" customHeight="1">
      <c r="A99" s="39"/>
      <c r="B99" s="40"/>
      <c r="C99" s="219" t="s">
        <v>181</v>
      </c>
      <c r="D99" s="219" t="s">
        <v>139</v>
      </c>
      <c r="E99" s="220" t="s">
        <v>865</v>
      </c>
      <c r="F99" s="221" t="s">
        <v>866</v>
      </c>
      <c r="G99" s="222" t="s">
        <v>853</v>
      </c>
      <c r="H99" s="281"/>
      <c r="I99" s="224"/>
      <c r="J99" s="225">
        <f>ROUND(I99*H99,2)</f>
        <v>0</v>
      </c>
      <c r="K99" s="221" t="s">
        <v>19</v>
      </c>
      <c r="L99" s="45"/>
      <c r="M99" s="226" t="s">
        <v>19</v>
      </c>
      <c r="N99" s="227" t="s">
        <v>44</v>
      </c>
      <c r="O99" s="85"/>
      <c r="P99" s="228">
        <f>O99*H99</f>
        <v>0</v>
      </c>
      <c r="Q99" s="228">
        <v>0</v>
      </c>
      <c r="R99" s="228">
        <f>Q99*H99</f>
        <v>0</v>
      </c>
      <c r="S99" s="228">
        <v>0</v>
      </c>
      <c r="T99" s="229">
        <f>S99*H99</f>
        <v>0</v>
      </c>
      <c r="U99" s="39"/>
      <c r="V99" s="39"/>
      <c r="W99" s="39"/>
      <c r="X99" s="39"/>
      <c r="Y99" s="39"/>
      <c r="Z99" s="39"/>
      <c r="AA99" s="39"/>
      <c r="AB99" s="39"/>
      <c r="AC99" s="39"/>
      <c r="AD99" s="39"/>
      <c r="AE99" s="39"/>
      <c r="AR99" s="230" t="s">
        <v>144</v>
      </c>
      <c r="AT99" s="230" t="s">
        <v>139</v>
      </c>
      <c r="AU99" s="230" t="s">
        <v>83</v>
      </c>
      <c r="AY99" s="18" t="s">
        <v>137</v>
      </c>
      <c r="BE99" s="231">
        <f>IF(N99="základní",J99,0)</f>
        <v>0</v>
      </c>
      <c r="BF99" s="231">
        <f>IF(N99="snížená",J99,0)</f>
        <v>0</v>
      </c>
      <c r="BG99" s="231">
        <f>IF(N99="zákl. přenesená",J99,0)</f>
        <v>0</v>
      </c>
      <c r="BH99" s="231">
        <f>IF(N99="sníž. přenesená",J99,0)</f>
        <v>0</v>
      </c>
      <c r="BI99" s="231">
        <f>IF(N99="nulová",J99,0)</f>
        <v>0</v>
      </c>
      <c r="BJ99" s="18" t="s">
        <v>81</v>
      </c>
      <c r="BK99" s="231">
        <f>ROUND(I99*H99,2)</f>
        <v>0</v>
      </c>
      <c r="BL99" s="18" t="s">
        <v>144</v>
      </c>
      <c r="BM99" s="230" t="s">
        <v>1138</v>
      </c>
    </row>
    <row r="100" s="12" customFormat="1" ht="22.8" customHeight="1">
      <c r="A100" s="12"/>
      <c r="B100" s="203"/>
      <c r="C100" s="204"/>
      <c r="D100" s="205" t="s">
        <v>72</v>
      </c>
      <c r="E100" s="217" t="s">
        <v>868</v>
      </c>
      <c r="F100" s="217" t="s">
        <v>869</v>
      </c>
      <c r="G100" s="204"/>
      <c r="H100" s="204"/>
      <c r="I100" s="207"/>
      <c r="J100" s="218">
        <f>BK100</f>
        <v>0</v>
      </c>
      <c r="K100" s="204"/>
      <c r="L100" s="209"/>
      <c r="M100" s="210"/>
      <c r="N100" s="211"/>
      <c r="O100" s="211"/>
      <c r="P100" s="212">
        <f>P101</f>
        <v>0</v>
      </c>
      <c r="Q100" s="211"/>
      <c r="R100" s="212">
        <f>R101</f>
        <v>0</v>
      </c>
      <c r="S100" s="211"/>
      <c r="T100" s="213">
        <f>T101</f>
        <v>0</v>
      </c>
      <c r="U100" s="12"/>
      <c r="V100" s="12"/>
      <c r="W100" s="12"/>
      <c r="X100" s="12"/>
      <c r="Y100" s="12"/>
      <c r="Z100" s="12"/>
      <c r="AA100" s="12"/>
      <c r="AB100" s="12"/>
      <c r="AC100" s="12"/>
      <c r="AD100" s="12"/>
      <c r="AE100" s="12"/>
      <c r="AR100" s="214" t="s">
        <v>167</v>
      </c>
      <c r="AT100" s="215" t="s">
        <v>72</v>
      </c>
      <c r="AU100" s="215" t="s">
        <v>81</v>
      </c>
      <c r="AY100" s="214" t="s">
        <v>137</v>
      </c>
      <c r="BK100" s="216">
        <f>BK101</f>
        <v>0</v>
      </c>
    </row>
    <row r="101" s="2" customFormat="1" ht="16.5" customHeight="1">
      <c r="A101" s="39"/>
      <c r="B101" s="40"/>
      <c r="C101" s="219" t="s">
        <v>186</v>
      </c>
      <c r="D101" s="219" t="s">
        <v>139</v>
      </c>
      <c r="E101" s="220" t="s">
        <v>870</v>
      </c>
      <c r="F101" s="221" t="s">
        <v>871</v>
      </c>
      <c r="G101" s="222" t="s">
        <v>853</v>
      </c>
      <c r="H101" s="281"/>
      <c r="I101" s="224"/>
      <c r="J101" s="225">
        <f>ROUND(I101*H101,2)</f>
        <v>0</v>
      </c>
      <c r="K101" s="221" t="s">
        <v>19</v>
      </c>
      <c r="L101" s="45"/>
      <c r="M101" s="226" t="s">
        <v>19</v>
      </c>
      <c r="N101" s="227" t="s">
        <v>44</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144</v>
      </c>
      <c r="AT101" s="230" t="s">
        <v>139</v>
      </c>
      <c r="AU101" s="230" t="s">
        <v>83</v>
      </c>
      <c r="AY101" s="18" t="s">
        <v>137</v>
      </c>
      <c r="BE101" s="231">
        <f>IF(N101="základní",J101,0)</f>
        <v>0</v>
      </c>
      <c r="BF101" s="231">
        <f>IF(N101="snížená",J101,0)</f>
        <v>0</v>
      </c>
      <c r="BG101" s="231">
        <f>IF(N101="zákl. přenesená",J101,0)</f>
        <v>0</v>
      </c>
      <c r="BH101" s="231">
        <f>IF(N101="sníž. přenesená",J101,0)</f>
        <v>0</v>
      </c>
      <c r="BI101" s="231">
        <f>IF(N101="nulová",J101,0)</f>
        <v>0</v>
      </c>
      <c r="BJ101" s="18" t="s">
        <v>81</v>
      </c>
      <c r="BK101" s="231">
        <f>ROUND(I101*H101,2)</f>
        <v>0</v>
      </c>
      <c r="BL101" s="18" t="s">
        <v>144</v>
      </c>
      <c r="BM101" s="230" t="s">
        <v>1139</v>
      </c>
    </row>
    <row r="102" s="12" customFormat="1" ht="22.8" customHeight="1">
      <c r="A102" s="12"/>
      <c r="B102" s="203"/>
      <c r="C102" s="204"/>
      <c r="D102" s="205" t="s">
        <v>72</v>
      </c>
      <c r="E102" s="217" t="s">
        <v>873</v>
      </c>
      <c r="F102" s="217" t="s">
        <v>874</v>
      </c>
      <c r="G102" s="204"/>
      <c r="H102" s="204"/>
      <c r="I102" s="207"/>
      <c r="J102" s="218">
        <f>BK102</f>
        <v>0</v>
      </c>
      <c r="K102" s="204"/>
      <c r="L102" s="209"/>
      <c r="M102" s="210"/>
      <c r="N102" s="211"/>
      <c r="O102" s="211"/>
      <c r="P102" s="212">
        <f>P103</f>
        <v>0</v>
      </c>
      <c r="Q102" s="211"/>
      <c r="R102" s="212">
        <f>R103</f>
        <v>0</v>
      </c>
      <c r="S102" s="211"/>
      <c r="T102" s="213">
        <f>T103</f>
        <v>0</v>
      </c>
      <c r="U102" s="12"/>
      <c r="V102" s="12"/>
      <c r="W102" s="12"/>
      <c r="X102" s="12"/>
      <c r="Y102" s="12"/>
      <c r="Z102" s="12"/>
      <c r="AA102" s="12"/>
      <c r="AB102" s="12"/>
      <c r="AC102" s="12"/>
      <c r="AD102" s="12"/>
      <c r="AE102" s="12"/>
      <c r="AR102" s="214" t="s">
        <v>167</v>
      </c>
      <c r="AT102" s="215" t="s">
        <v>72</v>
      </c>
      <c r="AU102" s="215" t="s">
        <v>81</v>
      </c>
      <c r="AY102" s="214" t="s">
        <v>137</v>
      </c>
      <c r="BK102" s="216">
        <f>BK103</f>
        <v>0</v>
      </c>
    </row>
    <row r="103" s="2" customFormat="1" ht="16.5" customHeight="1">
      <c r="A103" s="39"/>
      <c r="B103" s="40"/>
      <c r="C103" s="219" t="s">
        <v>191</v>
      </c>
      <c r="D103" s="219" t="s">
        <v>139</v>
      </c>
      <c r="E103" s="220" t="s">
        <v>875</v>
      </c>
      <c r="F103" s="221" t="s">
        <v>876</v>
      </c>
      <c r="G103" s="222" t="s">
        <v>839</v>
      </c>
      <c r="H103" s="223">
        <v>1</v>
      </c>
      <c r="I103" s="224"/>
      <c r="J103" s="225">
        <f>ROUND(I103*H103,2)</f>
        <v>0</v>
      </c>
      <c r="K103" s="221" t="s">
        <v>19</v>
      </c>
      <c r="L103" s="45"/>
      <c r="M103" s="282" t="s">
        <v>19</v>
      </c>
      <c r="N103" s="283" t="s">
        <v>44</v>
      </c>
      <c r="O103" s="284"/>
      <c r="P103" s="285">
        <f>O103*H103</f>
        <v>0</v>
      </c>
      <c r="Q103" s="285">
        <v>0</v>
      </c>
      <c r="R103" s="285">
        <f>Q103*H103</f>
        <v>0</v>
      </c>
      <c r="S103" s="285">
        <v>0</v>
      </c>
      <c r="T103" s="286">
        <f>S103*H103</f>
        <v>0</v>
      </c>
      <c r="U103" s="39"/>
      <c r="V103" s="39"/>
      <c r="W103" s="39"/>
      <c r="X103" s="39"/>
      <c r="Y103" s="39"/>
      <c r="Z103" s="39"/>
      <c r="AA103" s="39"/>
      <c r="AB103" s="39"/>
      <c r="AC103" s="39"/>
      <c r="AD103" s="39"/>
      <c r="AE103" s="39"/>
      <c r="AR103" s="230" t="s">
        <v>144</v>
      </c>
      <c r="AT103" s="230" t="s">
        <v>139</v>
      </c>
      <c r="AU103" s="230" t="s">
        <v>83</v>
      </c>
      <c r="AY103" s="18" t="s">
        <v>137</v>
      </c>
      <c r="BE103" s="231">
        <f>IF(N103="základní",J103,0)</f>
        <v>0</v>
      </c>
      <c r="BF103" s="231">
        <f>IF(N103="snížená",J103,0)</f>
        <v>0</v>
      </c>
      <c r="BG103" s="231">
        <f>IF(N103="zákl. přenesená",J103,0)</f>
        <v>0</v>
      </c>
      <c r="BH103" s="231">
        <f>IF(N103="sníž. přenesená",J103,0)</f>
        <v>0</v>
      </c>
      <c r="BI103" s="231">
        <f>IF(N103="nulová",J103,0)</f>
        <v>0</v>
      </c>
      <c r="BJ103" s="18" t="s">
        <v>81</v>
      </c>
      <c r="BK103" s="231">
        <f>ROUND(I103*H103,2)</f>
        <v>0</v>
      </c>
      <c r="BL103" s="18" t="s">
        <v>144</v>
      </c>
      <c r="BM103" s="230" t="s">
        <v>1140</v>
      </c>
    </row>
    <row r="104" s="2" customFormat="1" ht="6.96" customHeight="1">
      <c r="A104" s="39"/>
      <c r="B104" s="60"/>
      <c r="C104" s="61"/>
      <c r="D104" s="61"/>
      <c r="E104" s="61"/>
      <c r="F104" s="61"/>
      <c r="G104" s="61"/>
      <c r="H104" s="61"/>
      <c r="I104" s="167"/>
      <c r="J104" s="61"/>
      <c r="K104" s="61"/>
      <c r="L104" s="45"/>
      <c r="M104" s="39"/>
      <c r="O104" s="39"/>
      <c r="P104" s="39"/>
      <c r="Q104" s="39"/>
      <c r="R104" s="39"/>
      <c r="S104" s="39"/>
      <c r="T104" s="39"/>
      <c r="U104" s="39"/>
      <c r="V104" s="39"/>
      <c r="W104" s="39"/>
      <c r="X104" s="39"/>
      <c r="Y104" s="39"/>
      <c r="Z104" s="39"/>
      <c r="AA104" s="39"/>
      <c r="AB104" s="39"/>
      <c r="AC104" s="39"/>
      <c r="AD104" s="39"/>
      <c r="AE104" s="39"/>
    </row>
  </sheetData>
  <sheetProtection sheet="1" autoFilter="0" formatColumns="0" formatRows="0" objects="1" scenarios="1" spinCount="100000" saltValue="/Zrwi+qbQCWPrEVNVDXgFT4Ve1gVEBR9Dpxl0BzFBBdYjzrTiprdKyXBhtetlAxCTMOlfDGp8SzAcwZ8wGGz0g==" hashValue="qAtoTR9Kw41LSEcSNGjVkAsdTD4MDaUftAIOFtlnT4xsihTwwHwVXHDrGLuWFjkug0234FjE2HQY7P8GwZrcEQ==" algorithmName="SHA-512" password="CC35"/>
  <autoFilter ref="C85:K103"/>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2019-10-08T07:18:54Z</dcterms:created>
  <dcterms:modified xsi:type="dcterms:W3CDTF">2019-10-08T07:19:04Z</dcterms:modified>
</cp:coreProperties>
</file>